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9320" windowHeight="10110"/>
  </bookViews>
  <sheets>
    <sheet name="Blad1" sheetId="1" r:id="rId1"/>
    <sheet name="Blad2" sheetId="2" r:id="rId2"/>
    <sheet name="Blad3" sheetId="3" r:id="rId3"/>
  </sheets>
  <calcPr calcId="145621"/>
</workbook>
</file>

<file path=xl/calcChain.xml><?xml version="1.0" encoding="utf-8"?>
<calcChain xmlns="http://schemas.openxmlformats.org/spreadsheetml/2006/main">
  <c r="B55" i="1" l="1"/>
  <c r="C55" i="1" s="1"/>
  <c r="D55" i="1" s="1"/>
  <c r="E55" i="1" s="1"/>
  <c r="F55" i="1" s="1"/>
  <c r="G55" i="1" s="1"/>
  <c r="H55" i="1" s="1"/>
  <c r="I55" i="1" s="1"/>
  <c r="J55" i="1" s="1"/>
  <c r="K55" i="1" s="1"/>
  <c r="L55" i="1" s="1"/>
  <c r="M55" i="1" s="1"/>
  <c r="N55" i="1" s="1"/>
  <c r="O55" i="1" s="1"/>
  <c r="P55" i="1" s="1"/>
  <c r="Q55" i="1" s="1"/>
  <c r="B54" i="1"/>
  <c r="C54" i="1" s="1"/>
  <c r="D54" i="1" s="1"/>
  <c r="E54" i="1" s="1"/>
  <c r="F54" i="1" s="1"/>
  <c r="G54" i="1" s="1"/>
  <c r="H54" i="1" s="1"/>
  <c r="I54" i="1" s="1"/>
  <c r="J54" i="1" s="1"/>
  <c r="K54" i="1" s="1"/>
  <c r="L54" i="1" s="1"/>
  <c r="M54" i="1" s="1"/>
  <c r="N54" i="1" s="1"/>
  <c r="O54" i="1" s="1"/>
  <c r="P54" i="1" s="1"/>
  <c r="Q54" i="1" s="1"/>
  <c r="E26" i="1"/>
  <c r="E13" i="1"/>
  <c r="E14" i="1" s="1"/>
  <c r="E15" i="1" s="1"/>
  <c r="E16" i="1" s="1"/>
  <c r="B61" i="1"/>
  <c r="C61" i="1" s="1"/>
  <c r="D61" i="1" s="1"/>
  <c r="E61" i="1" s="1"/>
  <c r="F61" i="1" s="1"/>
  <c r="G61" i="1" s="1"/>
  <c r="H61" i="1" s="1"/>
  <c r="I61" i="1" s="1"/>
  <c r="J61" i="1" s="1"/>
  <c r="K61" i="1" s="1"/>
  <c r="L61" i="1" s="1"/>
  <c r="M61" i="1" s="1"/>
  <c r="N61" i="1" s="1"/>
  <c r="O61" i="1" s="1"/>
  <c r="P61" i="1" s="1"/>
  <c r="Q61" i="1" s="1"/>
  <c r="B60" i="1"/>
  <c r="C60" i="1" s="1"/>
  <c r="D60" i="1" s="1"/>
  <c r="E60" i="1" s="1"/>
  <c r="F60" i="1" s="1"/>
  <c r="G60" i="1" s="1"/>
  <c r="H60" i="1" s="1"/>
  <c r="I60" i="1" s="1"/>
  <c r="J60" i="1" s="1"/>
  <c r="K60" i="1" s="1"/>
  <c r="L60" i="1" s="1"/>
  <c r="M60" i="1" s="1"/>
  <c r="N60" i="1" s="1"/>
  <c r="O60" i="1" s="1"/>
  <c r="P60" i="1" s="1"/>
  <c r="Q60" i="1" s="1"/>
  <c r="F26" i="1"/>
  <c r="D26" i="1"/>
  <c r="I18" i="1"/>
  <c r="I17" i="1"/>
  <c r="I16" i="1"/>
  <c r="I15" i="1"/>
  <c r="I14" i="1"/>
  <c r="I13" i="1"/>
  <c r="F13" i="1"/>
  <c r="F14" i="1" s="1"/>
  <c r="F15" i="1" s="1"/>
  <c r="F16" i="1" s="1"/>
  <c r="D13" i="1"/>
  <c r="D14" i="1" s="1"/>
  <c r="D15" i="1" s="1"/>
  <c r="D16" i="1" s="1"/>
  <c r="I12" i="1"/>
  <c r="I11" i="1"/>
  <c r="I10" i="1"/>
  <c r="I9" i="1"/>
  <c r="B49" i="1"/>
  <c r="C49" i="1" s="1"/>
  <c r="D49" i="1" s="1"/>
  <c r="E49" i="1" s="1"/>
  <c r="F49" i="1" s="1"/>
  <c r="G49" i="1" s="1"/>
  <c r="H49" i="1" s="1"/>
  <c r="I49" i="1" s="1"/>
  <c r="J49" i="1" s="1"/>
  <c r="K49" i="1" s="1"/>
  <c r="L49" i="1" s="1"/>
  <c r="M49" i="1" s="1"/>
  <c r="N49" i="1" s="1"/>
  <c r="O49" i="1" s="1"/>
  <c r="P49" i="1" s="1"/>
  <c r="Q49" i="1" s="1"/>
  <c r="I8" i="1"/>
  <c r="B48" i="1"/>
  <c r="C48" i="1" s="1"/>
  <c r="D48" i="1" s="1"/>
  <c r="E48" i="1" s="1"/>
  <c r="F48" i="1" s="1"/>
  <c r="G48" i="1" s="1"/>
  <c r="H48" i="1" s="1"/>
  <c r="I48" i="1" s="1"/>
  <c r="J48" i="1" s="1"/>
  <c r="K48" i="1" s="1"/>
  <c r="L48" i="1" s="1"/>
  <c r="M48" i="1" s="1"/>
  <c r="N48" i="1" s="1"/>
  <c r="O48" i="1" s="1"/>
  <c r="P48" i="1" s="1"/>
  <c r="Q48" i="1" s="1"/>
  <c r="I7" i="1"/>
  <c r="I5" i="1"/>
  <c r="I4" i="1"/>
  <c r="J56" i="1" l="1"/>
  <c r="E18" i="1"/>
  <c r="F56" i="1"/>
  <c r="B56" i="1"/>
  <c r="N56" i="1"/>
  <c r="Q56" i="1"/>
  <c r="O56" i="1"/>
  <c r="K56" i="1"/>
  <c r="G56" i="1"/>
  <c r="C56" i="1"/>
  <c r="P56" i="1"/>
  <c r="L56" i="1"/>
  <c r="H56" i="1"/>
  <c r="D56" i="1"/>
  <c r="M56" i="1"/>
  <c r="I56" i="1"/>
  <c r="E56" i="1"/>
  <c r="P50" i="1"/>
  <c r="L50" i="1"/>
  <c r="H50" i="1"/>
  <c r="D50" i="1"/>
  <c r="Q50" i="1"/>
  <c r="M50" i="1"/>
  <c r="I50" i="1"/>
  <c r="E50" i="1"/>
  <c r="D18" i="1"/>
  <c r="N50" i="1"/>
  <c r="J50" i="1"/>
  <c r="F50" i="1"/>
  <c r="B50" i="1"/>
  <c r="O50" i="1"/>
  <c r="K50" i="1"/>
  <c r="G50" i="1"/>
  <c r="C50" i="1"/>
  <c r="O62" i="1"/>
  <c r="K62" i="1"/>
  <c r="G62" i="1"/>
  <c r="C62" i="1"/>
  <c r="P62" i="1"/>
  <c r="L62" i="1"/>
  <c r="H62" i="1"/>
  <c r="D62" i="1"/>
  <c r="Q62" i="1"/>
  <c r="M62" i="1"/>
  <c r="I62" i="1"/>
  <c r="E62" i="1"/>
  <c r="F18" i="1"/>
  <c r="N62" i="1"/>
  <c r="J62" i="1"/>
  <c r="F62" i="1"/>
  <c r="B62" i="1"/>
  <c r="F22" i="1" s="1"/>
  <c r="F39" i="1" l="1"/>
  <c r="F40" i="1" s="1"/>
  <c r="F35" i="1"/>
  <c r="O57" i="1"/>
  <c r="E39" i="1"/>
  <c r="E40" i="1" s="1"/>
  <c r="E35" i="1"/>
  <c r="E36" i="1" s="1"/>
  <c r="E37" i="1" s="1"/>
  <c r="E57" i="1"/>
  <c r="E58" i="1" s="1"/>
  <c r="K57" i="1"/>
  <c r="K58" i="1" s="1"/>
  <c r="L57" i="1"/>
  <c r="L58" i="1" s="1"/>
  <c r="I57" i="1"/>
  <c r="I58" i="1" s="1"/>
  <c r="P57" i="1"/>
  <c r="P58" i="1" s="1"/>
  <c r="J57" i="1"/>
  <c r="J58" i="1" s="1"/>
  <c r="F57" i="1"/>
  <c r="F58" i="1" s="1"/>
  <c r="B57" i="1"/>
  <c r="E23" i="1" s="1"/>
  <c r="N57" i="1"/>
  <c r="N58" i="1" s="1"/>
  <c r="H57" i="1"/>
  <c r="H58" i="1" s="1"/>
  <c r="G57" i="1"/>
  <c r="G58" i="1" s="1"/>
  <c r="E22" i="1"/>
  <c r="M57" i="1"/>
  <c r="M58" i="1" s="1"/>
  <c r="D57" i="1"/>
  <c r="D58" i="1" s="1"/>
  <c r="C57" i="1"/>
  <c r="C58" i="1" s="1"/>
  <c r="Q57" i="1"/>
  <c r="Q58" i="1" s="1"/>
  <c r="O58" i="1"/>
  <c r="D22" i="1"/>
  <c r="N51" i="1"/>
  <c r="N52" i="1" s="1"/>
  <c r="J51" i="1"/>
  <c r="J52" i="1" s="1"/>
  <c r="F51" i="1"/>
  <c r="F52" i="1" s="1"/>
  <c r="B51" i="1"/>
  <c r="D23" i="1" s="1"/>
  <c r="D35" i="1"/>
  <c r="D36" i="1" s="1"/>
  <c r="D37" i="1" s="1"/>
  <c r="O51" i="1"/>
  <c r="O52" i="1" s="1"/>
  <c r="K51" i="1"/>
  <c r="K52" i="1" s="1"/>
  <c r="G51" i="1"/>
  <c r="G52" i="1" s="1"/>
  <c r="C51" i="1"/>
  <c r="P51" i="1"/>
  <c r="P52" i="1" s="1"/>
  <c r="L51" i="1"/>
  <c r="L52" i="1" s="1"/>
  <c r="H51" i="1"/>
  <c r="H52" i="1" s="1"/>
  <c r="D51" i="1"/>
  <c r="D52" i="1" s="1"/>
  <c r="D39" i="1"/>
  <c r="D40" i="1" s="1"/>
  <c r="Q51" i="1"/>
  <c r="Q52" i="1" s="1"/>
  <c r="M51" i="1"/>
  <c r="M52" i="1" s="1"/>
  <c r="I51" i="1"/>
  <c r="I52" i="1" s="1"/>
  <c r="E51" i="1"/>
  <c r="E52" i="1" s="1"/>
  <c r="Q63" i="1"/>
  <c r="Q64" i="1" s="1"/>
  <c r="M63" i="1"/>
  <c r="M64" i="1" s="1"/>
  <c r="I63" i="1"/>
  <c r="I64" i="1" s="1"/>
  <c r="E63" i="1"/>
  <c r="E64" i="1" s="1"/>
  <c r="N63" i="1"/>
  <c r="N64" i="1" s="1"/>
  <c r="J63" i="1"/>
  <c r="J64" i="1" s="1"/>
  <c r="F63" i="1"/>
  <c r="F64" i="1" s="1"/>
  <c r="B63" i="1"/>
  <c r="O63" i="1"/>
  <c r="O64" i="1" s="1"/>
  <c r="K63" i="1"/>
  <c r="K64" i="1" s="1"/>
  <c r="G63" i="1"/>
  <c r="G64" i="1" s="1"/>
  <c r="C63" i="1"/>
  <c r="C64" i="1" s="1"/>
  <c r="F36" i="1"/>
  <c r="F37" i="1" s="1"/>
  <c r="P63" i="1"/>
  <c r="P64" i="1" s="1"/>
  <c r="L63" i="1"/>
  <c r="L64" i="1" s="1"/>
  <c r="H63" i="1"/>
  <c r="H64" i="1" s="1"/>
  <c r="D63" i="1"/>
  <c r="D64" i="1" s="1"/>
  <c r="D24" i="1" l="1"/>
  <c r="D27" i="1" s="1"/>
  <c r="E24" i="1"/>
  <c r="B58" i="1"/>
  <c r="R58" i="1" s="1"/>
  <c r="E30" i="1" s="1"/>
  <c r="E32" i="1" s="1"/>
  <c r="B64" i="1"/>
  <c r="R64" i="1" s="1"/>
  <c r="F23" i="1"/>
  <c r="C52" i="1"/>
  <c r="B52" i="1"/>
  <c r="E25" i="1" l="1"/>
  <c r="E28" i="1" s="1"/>
  <c r="F24" i="1"/>
  <c r="F25" i="1" s="1"/>
  <c r="F28" i="1" s="1"/>
  <c r="F30" i="1"/>
  <c r="F32" i="1" s="1"/>
  <c r="R52" i="1"/>
  <c r="D30" i="1" s="1"/>
  <c r="D32" i="1" s="1"/>
  <c r="E27" i="1" l="1"/>
  <c r="F27" i="1"/>
</calcChain>
</file>

<file path=xl/comments1.xml><?xml version="1.0" encoding="utf-8"?>
<comments xmlns="http://schemas.openxmlformats.org/spreadsheetml/2006/main">
  <authors>
    <author>Stefan Konyi</author>
  </authors>
  <commentList>
    <comment ref="C8" authorId="0">
      <text>
        <r>
          <rPr>
            <sz val="8"/>
            <color indexed="81"/>
            <rFont val="Tahoma"/>
            <family val="2"/>
          </rPr>
          <t xml:space="preserve">Här anger du kommunens VA-kostnad
Om du inte vad den är så kan du hitta den på svensktvatten.se
</t>
        </r>
      </text>
    </comment>
    <comment ref="C9" authorId="0">
      <text>
        <r>
          <rPr>
            <sz val="8"/>
            <color indexed="81"/>
            <rFont val="Tahoma"/>
            <family val="2"/>
          </rPr>
          <t xml:space="preserve">Här anger du vilket elpris som gäller för kunden.
</t>
        </r>
      </text>
    </comment>
    <comment ref="C10" authorId="0">
      <text>
        <r>
          <rPr>
            <sz val="8"/>
            <color indexed="81"/>
            <rFont val="Tahoma"/>
            <family val="2"/>
          </rPr>
          <t>Antal tappningar är genomsnittligt 20 st per dygn</t>
        </r>
      </text>
    </comment>
    <comment ref="C11" authorId="0">
      <text>
        <r>
          <rPr>
            <sz val="8"/>
            <color indexed="81"/>
            <rFont val="Tahoma"/>
            <family val="2"/>
          </rPr>
          <t xml:space="preserve">Genomsnittslängden för dygnets alla tappningar uppgår till cirka 30 sek
</t>
        </r>
      </text>
    </comment>
    <comment ref="C12" authorId="0">
      <text>
        <r>
          <rPr>
            <sz val="8"/>
            <color indexed="81"/>
            <rFont val="Tahoma"/>
            <family val="2"/>
          </rPr>
          <t xml:space="preserve">Se omvandlingstabellen bredvid
</t>
        </r>
      </text>
    </comment>
    <comment ref="C17" authorId="0">
      <text>
        <r>
          <rPr>
            <sz val="8"/>
            <color indexed="81"/>
            <rFont val="Tahoma"/>
            <family val="2"/>
          </rPr>
          <t xml:space="preserve">Här kan du ange hur många procent som är uppvärmt vatten. Rekommenderat för ett normalt hushåll är cirka 40 - 50%
</t>
        </r>
      </text>
    </comment>
  </commentList>
</comments>
</file>

<file path=xl/sharedStrings.xml><?xml version="1.0" encoding="utf-8"?>
<sst xmlns="http://schemas.openxmlformats.org/spreadsheetml/2006/main" count="61" uniqueCount="49">
  <si>
    <t>Välj projekt</t>
  </si>
  <si>
    <t>Livscykelkostnad 1 st Blandare</t>
  </si>
  <si>
    <t xml:space="preserve"> liter/sekund-liter/minut</t>
  </si>
  <si>
    <t xml:space="preserve">Livscykel, antal År </t>
  </si>
  <si>
    <t>Produkt, installation Kr</t>
  </si>
  <si>
    <t>Underhåll, reservdel+arb tid</t>
  </si>
  <si>
    <t>Bas;</t>
  </si>
  <si>
    <t>VA kostnad, SEK/m3</t>
  </si>
  <si>
    <t>Energikostnad, SEK / kWh</t>
  </si>
  <si>
    <t xml:space="preserve"> Tappningar per dygn</t>
  </si>
  <si>
    <t>Tapptid per tillfälle, sekunder</t>
  </si>
  <si>
    <t>Flöde liter/sekund</t>
  </si>
  <si>
    <t>Volym/ tappning,  liter</t>
  </si>
  <si>
    <t>Volym/ dygn,  liter</t>
  </si>
  <si>
    <t>Volym/år, liter</t>
  </si>
  <si>
    <t>Volym/år, m3</t>
  </si>
  <si>
    <t>Uppvärmt vatten, andel i %</t>
  </si>
  <si>
    <t>Uppvärmt vatten/ år m3</t>
  </si>
  <si>
    <t>Temperaturdifferens, gr C</t>
  </si>
  <si>
    <t>Energikoefficient kWh</t>
  </si>
  <si>
    <t>Lägenhet storlek m2</t>
  </si>
  <si>
    <t>Kostnad År 1 VA, SEK</t>
  </si>
  <si>
    <r>
      <t>Antal gram CO</t>
    </r>
    <r>
      <rPr>
        <sz val="6"/>
        <rFont val="Arial"/>
        <family val="2"/>
      </rPr>
      <t>2</t>
    </r>
    <r>
      <rPr>
        <sz val="11"/>
        <color theme="1"/>
        <rFont val="Calibri"/>
        <family val="2"/>
        <scheme val="minor"/>
      </rPr>
      <t xml:space="preserve"> /kWh</t>
    </r>
  </si>
  <si>
    <t>Kostnad År 1 Energi, SEK</t>
  </si>
  <si>
    <t>Inköp och installationskostnader</t>
  </si>
  <si>
    <t>Kostnad år 1</t>
  </si>
  <si>
    <t>antal</t>
  </si>
  <si>
    <t>Co2 Sv Fjv 2008</t>
  </si>
  <si>
    <t>26 gr /kWh göteborg</t>
  </si>
  <si>
    <t>Energianvänding /m2 i Kwh</t>
  </si>
  <si>
    <t>Energianvändning / m2 i Kwh under livscykeln</t>
  </si>
  <si>
    <t>Energieffektiv</t>
  </si>
  <si>
    <t>Livscykelkostnad 1 st blandare 15 år, totalt SEK</t>
  </si>
  <si>
    <t>Livscykelkostnad X st blandare 15 år, totalt SEK</t>
  </si>
  <si>
    <t>Befintlig</t>
  </si>
  <si>
    <t>ej energieffektiv</t>
  </si>
  <si>
    <t>Ej energieffektiv</t>
  </si>
  <si>
    <t>Vattenkostnad</t>
  </si>
  <si>
    <t>Energikostnad</t>
  </si>
  <si>
    <t>Kostnad va/år</t>
  </si>
  <si>
    <t>Energikost/år</t>
  </si>
  <si>
    <t>Kostnad / år</t>
  </si>
  <si>
    <t>Lathund Flöden</t>
  </si>
  <si>
    <t>Återbetalningstid blandare</t>
  </si>
  <si>
    <t>Summa vatten och energi / år</t>
  </si>
  <si>
    <t>Besparing vatten och energi</t>
  </si>
  <si>
    <r>
      <t>CO</t>
    </r>
    <r>
      <rPr>
        <sz val="6"/>
        <rFont val="Arial"/>
        <family val="2"/>
      </rPr>
      <t xml:space="preserve">2/kg  </t>
    </r>
    <r>
      <rPr>
        <sz val="10"/>
        <rFont val="Arial"/>
        <family val="2"/>
      </rPr>
      <t>emission år 1 för 1 st. blandare</t>
    </r>
  </si>
  <si>
    <r>
      <t>CO</t>
    </r>
    <r>
      <rPr>
        <sz val="6"/>
        <rFont val="Arial"/>
        <family val="2"/>
      </rPr>
      <t xml:space="preserve">2  /kg </t>
    </r>
    <r>
      <rPr>
        <sz val="10"/>
        <rFont val="Arial"/>
        <family val="2"/>
      </rPr>
      <t>emission år 1 för totalt antal blandare</t>
    </r>
  </si>
  <si>
    <r>
      <t>CO</t>
    </r>
    <r>
      <rPr>
        <sz val="6"/>
        <rFont val="Arial"/>
        <family val="2"/>
      </rPr>
      <t xml:space="preserve">2/kg  </t>
    </r>
    <r>
      <rPr>
        <sz val="10"/>
        <rFont val="Arial"/>
        <family val="2"/>
      </rPr>
      <t>emission under livscykeln för totalt antal blandare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</si>
</sst>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##&quot; st &quot;"/>
    <numFmt numFmtId="166" formatCode="#,##0.0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sz val="8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1" fillId="0" borderId="3" xfId="0" applyFont="1" applyFill="1" applyBorder="1"/>
    <xf numFmtId="0" fontId="0" fillId="0" borderId="3" xfId="0" applyFill="1" applyBorder="1"/>
    <xf numFmtId="0" fontId="0" fillId="0" borderId="4" xfId="0" applyFill="1" applyBorder="1"/>
    <xf numFmtId="0" fontId="0" fillId="0" borderId="5" xfId="0" applyFill="1" applyBorder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/>
    <xf numFmtId="0" fontId="1" fillId="0" borderId="5" xfId="0" applyFont="1" applyFill="1" applyBorder="1"/>
    <xf numFmtId="0" fontId="1" fillId="0" borderId="5" xfId="0" applyFont="1" applyFill="1" applyBorder="1" applyAlignment="1">
      <alignment horizontal="right"/>
    </xf>
    <xf numFmtId="164" fontId="0" fillId="0" borderId="0" xfId="0" applyNumberFormat="1" applyFill="1" applyBorder="1"/>
    <xf numFmtId="0" fontId="0" fillId="0" borderId="0" xfId="0" applyFill="1" applyBorder="1" applyAlignment="1"/>
    <xf numFmtId="3" fontId="0" fillId="0" borderId="0" xfId="0" applyNumberFormat="1" applyFill="1" applyBorder="1"/>
    <xf numFmtId="2" fontId="1" fillId="0" borderId="5" xfId="0" applyNumberFormat="1" applyFont="1" applyFill="1" applyBorder="1"/>
    <xf numFmtId="1" fontId="0" fillId="0" borderId="0" xfId="0" applyNumberFormat="1" applyFill="1" applyBorder="1"/>
    <xf numFmtId="0" fontId="2" fillId="0" borderId="0" xfId="0" applyFont="1" applyFill="1" applyBorder="1"/>
    <xf numFmtId="0" fontId="0" fillId="0" borderId="7" xfId="0" applyFill="1" applyBorder="1"/>
    <xf numFmtId="0" fontId="0" fillId="0" borderId="8" xfId="0" applyFill="1" applyBorder="1"/>
    <xf numFmtId="0" fontId="0" fillId="0" borderId="9" xfId="0" applyFill="1" applyBorder="1"/>
    <xf numFmtId="0" fontId="0" fillId="0" borderId="0" xfId="0" applyFill="1" applyBorder="1" applyAlignment="1">
      <alignment horizontal="center"/>
    </xf>
    <xf numFmtId="164" fontId="0" fillId="0" borderId="3" xfId="0" applyNumberFormat="1" applyFill="1" applyBorder="1"/>
    <xf numFmtId="1" fontId="0" fillId="0" borderId="5" xfId="0" applyNumberFormat="1" applyFill="1" applyBorder="1"/>
    <xf numFmtId="3" fontId="1" fillId="0" borderId="7" xfId="0" applyNumberFormat="1" applyFont="1" applyFill="1" applyBorder="1"/>
    <xf numFmtId="3" fontId="1" fillId="0" borderId="8" xfId="0" applyNumberFormat="1" applyFont="1" applyFill="1" applyBorder="1"/>
    <xf numFmtId="3" fontId="1" fillId="0" borderId="9" xfId="0" applyNumberFormat="1" applyFont="1" applyFill="1" applyBorder="1"/>
    <xf numFmtId="2" fontId="0" fillId="0" borderId="2" xfId="0" applyNumberFormat="1" applyFill="1" applyBorder="1"/>
    <xf numFmtId="2" fontId="0" fillId="0" borderId="5" xfId="0" applyNumberFormat="1" applyFill="1" applyBorder="1"/>
    <xf numFmtId="164" fontId="0" fillId="0" borderId="2" xfId="0" applyNumberFormat="1" applyFill="1" applyBorder="1"/>
    <xf numFmtId="1" fontId="5" fillId="0" borderId="7" xfId="0" applyNumberFormat="1" applyFont="1" applyFill="1" applyBorder="1"/>
    <xf numFmtId="1" fontId="5" fillId="0" borderId="8" xfId="0" applyNumberFormat="1" applyFont="1" applyFill="1" applyBorder="1"/>
    <xf numFmtId="1" fontId="5" fillId="0" borderId="9" xfId="0" applyNumberFormat="1" applyFont="1" applyFill="1" applyBorder="1"/>
    <xf numFmtId="0" fontId="5" fillId="0" borderId="0" xfId="0" applyFont="1" applyFill="1" applyBorder="1"/>
    <xf numFmtId="2" fontId="0" fillId="2" borderId="6" xfId="0" applyNumberFormat="1" applyFill="1" applyBorder="1" applyAlignment="1">
      <alignment horizontal="center"/>
    </xf>
    <xf numFmtId="2" fontId="0" fillId="2" borderId="0" xfId="0" applyNumberFormat="1" applyFill="1" applyBorder="1" applyAlignment="1">
      <alignment horizontal="center"/>
    </xf>
    <xf numFmtId="3" fontId="0" fillId="2" borderId="0" xfId="0" applyNumberForma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3" fontId="4" fillId="6" borderId="0" xfId="0" applyNumberFormat="1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1" fontId="0" fillId="2" borderId="0" xfId="0" applyNumberFormat="1" applyFill="1" applyBorder="1" applyAlignment="1">
      <alignment horizontal="center"/>
    </xf>
    <xf numFmtId="0" fontId="0" fillId="5" borderId="0" xfId="0" applyFill="1" applyBorder="1"/>
    <xf numFmtId="0" fontId="0" fillId="6" borderId="0" xfId="0" applyFill="1" applyBorder="1"/>
    <xf numFmtId="2" fontId="0" fillId="8" borderId="2" xfId="0" applyNumberFormat="1" applyFill="1" applyBorder="1"/>
    <xf numFmtId="0" fontId="0" fillId="7" borderId="4" xfId="0" applyFill="1" applyBorder="1"/>
    <xf numFmtId="2" fontId="0" fillId="8" borderId="5" xfId="0" applyNumberFormat="1" applyFill="1" applyBorder="1"/>
    <xf numFmtId="0" fontId="0" fillId="7" borderId="1" xfId="0" applyFill="1" applyBorder="1"/>
    <xf numFmtId="0" fontId="0" fillId="8" borderId="5" xfId="0" applyFill="1" applyBorder="1"/>
    <xf numFmtId="2" fontId="0" fillId="8" borderId="7" xfId="0" applyNumberFormat="1" applyFill="1" applyBorder="1"/>
    <xf numFmtId="0" fontId="0" fillId="7" borderId="9" xfId="0" applyFill="1" applyBorder="1"/>
    <xf numFmtId="3" fontId="4" fillId="2" borderId="0" xfId="0" applyNumberFormat="1" applyFont="1" applyFill="1" applyBorder="1" applyAlignment="1">
      <alignment horizontal="center"/>
    </xf>
    <xf numFmtId="1" fontId="0" fillId="5" borderId="0" xfId="0" applyNumberFormat="1" applyFill="1" applyBorder="1" applyAlignment="1">
      <alignment horizontal="center"/>
    </xf>
    <xf numFmtId="3" fontId="0" fillId="5" borderId="0" xfId="0" applyNumberFormat="1" applyFill="1" applyBorder="1" applyAlignment="1">
      <alignment horizontal="center"/>
    </xf>
    <xf numFmtId="3" fontId="4" fillId="5" borderId="0" xfId="0" applyNumberFormat="1" applyFont="1" applyFill="1" applyBorder="1" applyAlignment="1">
      <alignment horizontal="center"/>
    </xf>
    <xf numFmtId="1" fontId="0" fillId="6" borderId="0" xfId="0" applyNumberFormat="1" applyFill="1" applyBorder="1" applyAlignment="1">
      <alignment horizontal="center"/>
    </xf>
    <xf numFmtId="3" fontId="0" fillId="6" borderId="0" xfId="0" applyNumberForma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3" fontId="6" fillId="2" borderId="7" xfId="0" applyNumberFormat="1" applyFont="1" applyFill="1" applyBorder="1" applyAlignment="1">
      <alignment horizontal="center"/>
    </xf>
    <xf numFmtId="3" fontId="6" fillId="5" borderId="8" xfId="0" applyNumberFormat="1" applyFont="1" applyFill="1" applyBorder="1" applyAlignment="1">
      <alignment horizontal="center"/>
    </xf>
    <xf numFmtId="3" fontId="6" fillId="6" borderId="9" xfId="0" applyNumberFormat="1" applyFont="1" applyFill="1" applyBorder="1" applyAlignment="1">
      <alignment horizontal="center"/>
    </xf>
    <xf numFmtId="0" fontId="0" fillId="2" borderId="0" xfId="0" applyFill="1" applyBorder="1"/>
    <xf numFmtId="0" fontId="0" fillId="0" borderId="5" xfId="0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0" xfId="0" applyFont="1" applyFill="1" applyBorder="1"/>
    <xf numFmtId="3" fontId="4" fillId="2" borderId="11" xfId="0" applyNumberFormat="1" applyFont="1" applyFill="1" applyBorder="1" applyAlignment="1">
      <alignment horizontal="center"/>
    </xf>
    <xf numFmtId="166" fontId="0" fillId="5" borderId="11" xfId="0" applyNumberFormat="1" applyFill="1" applyBorder="1" applyAlignment="1">
      <alignment horizontal="center"/>
    </xf>
    <xf numFmtId="166" fontId="0" fillId="6" borderId="12" xfId="0" applyNumberFormat="1" applyFill="1" applyBorder="1" applyAlignment="1">
      <alignment horizontal="center"/>
    </xf>
    <xf numFmtId="1" fontId="5" fillId="2" borderId="0" xfId="0" applyNumberFormat="1" applyFont="1" applyFill="1" applyBorder="1" applyAlignment="1">
      <alignment horizontal="center"/>
    </xf>
    <xf numFmtId="1" fontId="5" fillId="5" borderId="0" xfId="0" applyNumberFormat="1" applyFont="1" applyFill="1" applyBorder="1" applyAlignment="1">
      <alignment horizontal="center"/>
    </xf>
    <xf numFmtId="1" fontId="5" fillId="6" borderId="0" xfId="0" applyNumberFormat="1" applyFont="1" applyFill="1" applyBorder="1" applyAlignment="1">
      <alignment horizontal="center"/>
    </xf>
    <xf numFmtId="1" fontId="0" fillId="4" borderId="6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horizontal="center"/>
      <protection locked="0"/>
    </xf>
    <xf numFmtId="2" fontId="1" fillId="4" borderId="6" xfId="0" applyNumberFormat="1" applyFon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horizontal="left"/>
      <protection locked="0"/>
    </xf>
    <xf numFmtId="0" fontId="0" fillId="0" borderId="1" xfId="0" applyFill="1" applyBorder="1" applyProtection="1">
      <protection locked="0"/>
    </xf>
    <xf numFmtId="165" fontId="0" fillId="4" borderId="10" xfId="0" applyNumberForma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/>
    <xf numFmtId="1" fontId="1" fillId="5" borderId="6" xfId="0" applyNumberFormat="1" applyFont="1" applyFill="1" applyBorder="1"/>
    <xf numFmtId="1" fontId="1" fillId="6" borderId="6" xfId="0" applyNumberFormat="1" applyFont="1" applyFill="1" applyBorder="1"/>
    <xf numFmtId="1" fontId="0" fillId="2" borderId="6" xfId="0" applyNumberFormat="1" applyFill="1" applyBorder="1"/>
    <xf numFmtId="1" fontId="0" fillId="5" borderId="6" xfId="0" applyNumberFormat="1" applyFill="1" applyBorder="1"/>
    <xf numFmtId="1" fontId="0" fillId="6" borderId="6" xfId="0" applyNumberFormat="1" applyFill="1" applyBorder="1"/>
    <xf numFmtId="0" fontId="0" fillId="2" borderId="6" xfId="0" applyFill="1" applyBorder="1" applyAlignment="1" applyProtection="1">
      <alignment horizontal="center"/>
    </xf>
    <xf numFmtId="0" fontId="0" fillId="0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/>
            </a:pPr>
            <a:r>
              <a:rPr lang="sv-SE" sz="1200" b="0"/>
              <a:t>Livscykelkostnad</a:t>
            </a:r>
            <a:r>
              <a:rPr lang="sv-SE" sz="1200" b="0" baseline="0"/>
              <a:t> blandare projektet</a:t>
            </a:r>
            <a:r>
              <a:rPr lang="sv-SE" sz="1200" b="0"/>
              <a:t> </a:t>
            </a:r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2603313976650479"/>
          <c:y val="8.7628217930977512E-2"/>
          <c:w val="0.66269381462219334"/>
          <c:h val="0.84473653600568643"/>
        </c:manualLayout>
      </c:layout>
      <c:bar3DChart>
        <c:barDir val="col"/>
        <c:grouping val="clustered"/>
        <c:varyColors val="0"/>
        <c:ser>
          <c:idx val="1"/>
          <c:order val="0"/>
          <c:tx>
            <c:strRef>
              <c:f>Blad1!$C$32</c:f>
              <c:strCache>
                <c:ptCount val="1"/>
                <c:pt idx="0">
                  <c:v>1 st 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</c:spPr>
          </c:dPt>
          <c:dPt>
            <c:idx val="2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</c:spPr>
          </c:dPt>
          <c:cat>
            <c:strRef>
              <c:f>Blad1!$D$5:$F$5</c:f>
              <c:strCache>
                <c:ptCount val="3"/>
                <c:pt idx="0">
                  <c:v>Befintlig</c:v>
                </c:pt>
                <c:pt idx="1">
                  <c:v>ej energieffektiv</c:v>
                </c:pt>
                <c:pt idx="2">
                  <c:v>Energieffektiv</c:v>
                </c:pt>
              </c:strCache>
            </c:strRef>
          </c:cat>
          <c:val>
            <c:numRef>
              <c:f>Blad1!$D$32:$F$32</c:f>
              <c:numCache>
                <c:formatCode>#,##0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92497024"/>
        <c:axId val="92498560"/>
        <c:axId val="0"/>
      </c:bar3DChart>
      <c:catAx>
        <c:axId val="92497024"/>
        <c:scaling>
          <c:orientation val="minMax"/>
        </c:scaling>
        <c:delete val="0"/>
        <c:axPos val="b"/>
        <c:majorTickMark val="out"/>
        <c:minorTickMark val="none"/>
        <c:tickLblPos val="nextTo"/>
        <c:crossAx val="92498560"/>
        <c:crosses val="autoZero"/>
        <c:auto val="1"/>
        <c:lblAlgn val="ctr"/>
        <c:lblOffset val="100"/>
        <c:noMultiLvlLbl val="0"/>
      </c:catAx>
      <c:valAx>
        <c:axId val="92498560"/>
        <c:scaling>
          <c:orientation val="minMax"/>
        </c:scaling>
        <c:delete val="0"/>
        <c:axPos val="l"/>
        <c:majorGridlines/>
        <c:numFmt formatCode="#,##0\ &quot;kr&quot;" sourceLinked="0"/>
        <c:majorTickMark val="out"/>
        <c:minorTickMark val="none"/>
        <c:tickLblPos val="nextTo"/>
        <c:txPr>
          <a:bodyPr/>
          <a:lstStyle/>
          <a:p>
            <a:pPr>
              <a:defRPr baseline="0"/>
            </a:pPr>
            <a:endParaRPr lang="en-US"/>
          </a:p>
        </c:txPr>
        <c:crossAx val="9249702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Blad1!$D$5</c:f>
              <c:strCache>
                <c:ptCount val="1"/>
                <c:pt idx="0">
                  <c:v>Befintlig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</c:spPr>
          <c:invertIfNegative val="0"/>
          <c:cat>
            <c:strRef>
              <c:f>(Blad1!$C$22:$C$23,Blad1!$C$26:$C$27)</c:f>
              <c:strCache>
                <c:ptCount val="4"/>
                <c:pt idx="0">
                  <c:v>Kostnad År 1 VA, SEK</c:v>
                </c:pt>
                <c:pt idx="1">
                  <c:v>Kostnad År 1 Energi, SEK</c:v>
                </c:pt>
                <c:pt idx="2">
                  <c:v>Inköp och installationskostnader</c:v>
                </c:pt>
                <c:pt idx="3">
                  <c:v>Kostnad år 1</c:v>
                </c:pt>
              </c:strCache>
            </c:strRef>
          </c:cat>
          <c:val>
            <c:numRef>
              <c:f>(Blad1!$D$22:$D$23,Blad1!$D$26:$D$27)</c:f>
              <c:numCache>
                <c:formatCode>0</c:formatCode>
                <c:ptCount val="4"/>
                <c:pt idx="0">
                  <c:v>0</c:v>
                </c:pt>
                <c:pt idx="1">
                  <c:v>0</c:v>
                </c:pt>
                <c:pt idx="2" formatCode="#,##0">
                  <c:v>0</c:v>
                </c:pt>
                <c:pt idx="3" formatCode="#,##0">
                  <c:v>0</c:v>
                </c:pt>
              </c:numCache>
            </c:numRef>
          </c:val>
        </c:ser>
        <c:ser>
          <c:idx val="1"/>
          <c:order val="1"/>
          <c:tx>
            <c:strRef>
              <c:f>Blad1!$E$5</c:f>
              <c:strCache>
                <c:ptCount val="1"/>
                <c:pt idx="0">
                  <c:v>ej energieffektiv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</c:spPr>
          <c:invertIfNegative val="0"/>
          <c:cat>
            <c:strRef>
              <c:f>(Blad1!$C$22:$C$23,Blad1!$C$26:$C$27)</c:f>
              <c:strCache>
                <c:ptCount val="4"/>
                <c:pt idx="0">
                  <c:v>Kostnad År 1 VA, SEK</c:v>
                </c:pt>
                <c:pt idx="1">
                  <c:v>Kostnad År 1 Energi, SEK</c:v>
                </c:pt>
                <c:pt idx="2">
                  <c:v>Inköp och installationskostnader</c:v>
                </c:pt>
                <c:pt idx="3">
                  <c:v>Kostnad år 1</c:v>
                </c:pt>
              </c:strCache>
            </c:strRef>
          </c:cat>
          <c:val>
            <c:numRef>
              <c:f>(Blad1!$E$22:$E$23,Blad1!$E$26:$E$27)</c:f>
              <c:numCache>
                <c:formatCode>0</c:formatCode>
                <c:ptCount val="4"/>
                <c:pt idx="0">
                  <c:v>0</c:v>
                </c:pt>
                <c:pt idx="1">
                  <c:v>0</c:v>
                </c:pt>
                <c:pt idx="2" formatCode="#,##0">
                  <c:v>0</c:v>
                </c:pt>
                <c:pt idx="3" formatCode="#,##0">
                  <c:v>0</c:v>
                </c:pt>
              </c:numCache>
            </c:numRef>
          </c:val>
        </c:ser>
        <c:ser>
          <c:idx val="2"/>
          <c:order val="2"/>
          <c:tx>
            <c:strRef>
              <c:f>Blad1!$F$5</c:f>
              <c:strCache>
                <c:ptCount val="1"/>
                <c:pt idx="0">
                  <c:v>Energieffektiv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</c:spPr>
          <c:invertIfNegative val="0"/>
          <c:cat>
            <c:strRef>
              <c:f>(Blad1!$C$22:$C$23,Blad1!$C$26:$C$27)</c:f>
              <c:strCache>
                <c:ptCount val="4"/>
                <c:pt idx="0">
                  <c:v>Kostnad År 1 VA, SEK</c:v>
                </c:pt>
                <c:pt idx="1">
                  <c:v>Kostnad År 1 Energi, SEK</c:v>
                </c:pt>
                <c:pt idx="2">
                  <c:v>Inköp och installationskostnader</c:v>
                </c:pt>
                <c:pt idx="3">
                  <c:v>Kostnad år 1</c:v>
                </c:pt>
              </c:strCache>
            </c:strRef>
          </c:cat>
          <c:val>
            <c:numRef>
              <c:f>(Blad1!$F$22:$F$23,Blad1!$F$26:$F$27)</c:f>
              <c:numCache>
                <c:formatCode>0</c:formatCode>
                <c:ptCount val="4"/>
                <c:pt idx="0">
                  <c:v>0</c:v>
                </c:pt>
                <c:pt idx="1">
                  <c:v>0</c:v>
                </c:pt>
                <c:pt idx="2" formatCode="#,##0">
                  <c:v>0</c:v>
                </c:pt>
                <c:pt idx="3" formatCode="#,##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92939008"/>
        <c:axId val="92940544"/>
        <c:axId val="0"/>
      </c:bar3DChart>
      <c:catAx>
        <c:axId val="92939008"/>
        <c:scaling>
          <c:orientation val="minMax"/>
        </c:scaling>
        <c:delete val="0"/>
        <c:axPos val="b"/>
        <c:majorTickMark val="out"/>
        <c:minorTickMark val="none"/>
        <c:tickLblPos val="nextTo"/>
        <c:crossAx val="92940544"/>
        <c:crosses val="autoZero"/>
        <c:auto val="1"/>
        <c:lblAlgn val="ctr"/>
        <c:lblOffset val="100"/>
        <c:noMultiLvlLbl val="0"/>
      </c:catAx>
      <c:valAx>
        <c:axId val="92940544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293900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Blad1!$C$37</c:f>
              <c:strCache>
                <c:ptCount val="1"/>
                <c:pt idx="0">
                  <c:v>CO2/kg  emission under livscykeln för totalt antal blandare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chemeClr val="bg1">
                  <a:lumMod val="95000"/>
                </a:schemeClr>
              </a:solidFill>
            </c:spPr>
          </c:dPt>
          <c:dPt>
            <c:idx val="1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</c:spPr>
          </c:dPt>
          <c:dPt>
            <c:idx val="2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</c:spPr>
          </c:dPt>
          <c:cat>
            <c:strRef>
              <c:f>Blad1!$D$5:$F$5</c:f>
              <c:strCache>
                <c:ptCount val="3"/>
                <c:pt idx="0">
                  <c:v>Befintlig</c:v>
                </c:pt>
                <c:pt idx="1">
                  <c:v>ej energieffektiv</c:v>
                </c:pt>
                <c:pt idx="2">
                  <c:v>Energieffektiv</c:v>
                </c:pt>
              </c:strCache>
            </c:strRef>
          </c:cat>
          <c:val>
            <c:numRef>
              <c:f>Blad1!$D$37:$F$37</c:f>
              <c:numCache>
                <c:formatCode>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92953984"/>
        <c:axId val="92955776"/>
        <c:axId val="0"/>
      </c:bar3DChart>
      <c:catAx>
        <c:axId val="92953984"/>
        <c:scaling>
          <c:orientation val="minMax"/>
        </c:scaling>
        <c:delete val="0"/>
        <c:axPos val="b"/>
        <c:majorTickMark val="out"/>
        <c:minorTickMark val="none"/>
        <c:tickLblPos val="nextTo"/>
        <c:crossAx val="92955776"/>
        <c:crosses val="autoZero"/>
        <c:auto val="1"/>
        <c:lblAlgn val="ctr"/>
        <c:lblOffset val="100"/>
        <c:noMultiLvlLbl val="0"/>
      </c:catAx>
      <c:valAx>
        <c:axId val="92955776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295398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381002</xdr:colOff>
      <xdr:row>23</xdr:row>
      <xdr:rowOff>8167</xdr:rowOff>
    </xdr:from>
    <xdr:to>
      <xdr:col>22</xdr:col>
      <xdr:colOff>361951</xdr:colOff>
      <xdr:row>43</xdr:row>
      <xdr:rowOff>161924</xdr:rowOff>
    </xdr:to>
    <xdr:graphicFrame macro="">
      <xdr:nvGraphicFramePr>
        <xdr:cNvPr id="4" name="Diagram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394607</xdr:colOff>
      <xdr:row>1</xdr:row>
      <xdr:rowOff>81643</xdr:rowOff>
    </xdr:from>
    <xdr:to>
      <xdr:col>22</xdr:col>
      <xdr:colOff>333375</xdr:colOff>
      <xdr:row>23</xdr:row>
      <xdr:rowOff>0</xdr:rowOff>
    </xdr:to>
    <xdr:graphicFrame macro="">
      <xdr:nvGraphicFramePr>
        <xdr:cNvPr id="5" name="Diagram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371474</xdr:colOff>
      <xdr:row>1</xdr:row>
      <xdr:rowOff>76200</xdr:rowOff>
    </xdr:from>
    <xdr:to>
      <xdr:col>27</xdr:col>
      <xdr:colOff>361950</xdr:colOff>
      <xdr:row>22</xdr:row>
      <xdr:rowOff>142875</xdr:rowOff>
    </xdr:to>
    <xdr:graphicFrame macro="">
      <xdr:nvGraphicFramePr>
        <xdr:cNvPr id="8" name="Diagram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jpeg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253"/>
  <sheetViews>
    <sheetView showGridLines="0" tabSelected="1" view="pageLayout" topLeftCell="A22" zoomScaleNormal="90" workbookViewId="0">
      <selection activeCell="I42" sqref="I42"/>
    </sheetView>
  </sheetViews>
  <sheetFormatPr defaultRowHeight="15" x14ac:dyDescent="0.25"/>
  <cols>
    <col min="1" max="1" width="4" style="1" customWidth="1"/>
    <col min="2" max="2" width="9.140625" style="1"/>
    <col min="3" max="3" width="43.42578125" style="1" customWidth="1"/>
    <col min="4" max="4" width="16" style="1" bestFit="1" customWidth="1"/>
    <col min="5" max="5" width="15.85546875" style="1" customWidth="1"/>
    <col min="6" max="6" width="14.140625" style="1" customWidth="1"/>
    <col min="7" max="7" width="8.42578125" style="1" bestFit="1" customWidth="1"/>
    <col min="8" max="8" width="7" style="1" customWidth="1"/>
    <col min="9" max="9" width="23.5703125" style="1" bestFit="1" customWidth="1"/>
    <col min="10" max="10" width="8.28515625" style="1" bestFit="1" customWidth="1"/>
    <col min="11" max="11" width="8.42578125" style="1" bestFit="1" customWidth="1"/>
    <col min="12" max="21" width="7" style="1" customWidth="1"/>
    <col min="22" max="23" width="9.140625" style="1" customWidth="1"/>
    <col min="24" max="24" width="9.140625" style="1"/>
    <col min="25" max="25" width="23.42578125" style="1" bestFit="1" customWidth="1"/>
    <col min="26" max="26" width="12.42578125" style="1" customWidth="1"/>
    <col min="27" max="27" width="11.42578125" style="2" customWidth="1"/>
    <col min="28" max="257" width="9.140625" style="1"/>
    <col min="258" max="258" width="4" style="1" customWidth="1"/>
    <col min="259" max="259" width="9.140625" style="1"/>
    <col min="260" max="260" width="55.85546875" style="1" bestFit="1" customWidth="1"/>
    <col min="261" max="262" width="14.140625" style="1" customWidth="1"/>
    <col min="263" max="279" width="0" style="1" hidden="1" customWidth="1"/>
    <col min="280" max="282" width="9.140625" style="1"/>
    <col min="283" max="283" width="11.42578125" style="1" customWidth="1"/>
    <col min="284" max="513" width="9.140625" style="1"/>
    <col min="514" max="514" width="4" style="1" customWidth="1"/>
    <col min="515" max="515" width="9.140625" style="1"/>
    <col min="516" max="516" width="55.85546875" style="1" bestFit="1" customWidth="1"/>
    <col min="517" max="518" width="14.140625" style="1" customWidth="1"/>
    <col min="519" max="535" width="0" style="1" hidden="1" customWidth="1"/>
    <col min="536" max="538" width="9.140625" style="1"/>
    <col min="539" max="539" width="11.42578125" style="1" customWidth="1"/>
    <col min="540" max="769" width="9.140625" style="1"/>
    <col min="770" max="770" width="4" style="1" customWidth="1"/>
    <col min="771" max="771" width="9.140625" style="1"/>
    <col min="772" max="772" width="55.85546875" style="1" bestFit="1" customWidth="1"/>
    <col min="773" max="774" width="14.140625" style="1" customWidth="1"/>
    <col min="775" max="791" width="0" style="1" hidden="1" customWidth="1"/>
    <col min="792" max="794" width="9.140625" style="1"/>
    <col min="795" max="795" width="11.42578125" style="1" customWidth="1"/>
    <col min="796" max="1025" width="9.140625" style="1"/>
    <col min="1026" max="1026" width="4" style="1" customWidth="1"/>
    <col min="1027" max="1027" width="9.140625" style="1"/>
    <col min="1028" max="1028" width="55.85546875" style="1" bestFit="1" customWidth="1"/>
    <col min="1029" max="1030" width="14.140625" style="1" customWidth="1"/>
    <col min="1031" max="1047" width="0" style="1" hidden="1" customWidth="1"/>
    <col min="1048" max="1050" width="9.140625" style="1"/>
    <col min="1051" max="1051" width="11.42578125" style="1" customWidth="1"/>
    <col min="1052" max="1281" width="9.140625" style="1"/>
    <col min="1282" max="1282" width="4" style="1" customWidth="1"/>
    <col min="1283" max="1283" width="9.140625" style="1"/>
    <col min="1284" max="1284" width="55.85546875" style="1" bestFit="1" customWidth="1"/>
    <col min="1285" max="1286" width="14.140625" style="1" customWidth="1"/>
    <col min="1287" max="1303" width="0" style="1" hidden="1" customWidth="1"/>
    <col min="1304" max="1306" width="9.140625" style="1"/>
    <col min="1307" max="1307" width="11.42578125" style="1" customWidth="1"/>
    <col min="1308" max="1537" width="9.140625" style="1"/>
    <col min="1538" max="1538" width="4" style="1" customWidth="1"/>
    <col min="1539" max="1539" width="9.140625" style="1"/>
    <col min="1540" max="1540" width="55.85546875" style="1" bestFit="1" customWidth="1"/>
    <col min="1541" max="1542" width="14.140625" style="1" customWidth="1"/>
    <col min="1543" max="1559" width="0" style="1" hidden="1" customWidth="1"/>
    <col min="1560" max="1562" width="9.140625" style="1"/>
    <col min="1563" max="1563" width="11.42578125" style="1" customWidth="1"/>
    <col min="1564" max="1793" width="9.140625" style="1"/>
    <col min="1794" max="1794" width="4" style="1" customWidth="1"/>
    <col min="1795" max="1795" width="9.140625" style="1"/>
    <col min="1796" max="1796" width="55.85546875" style="1" bestFit="1" customWidth="1"/>
    <col min="1797" max="1798" width="14.140625" style="1" customWidth="1"/>
    <col min="1799" max="1815" width="0" style="1" hidden="1" customWidth="1"/>
    <col min="1816" max="1818" width="9.140625" style="1"/>
    <col min="1819" max="1819" width="11.42578125" style="1" customWidth="1"/>
    <col min="1820" max="2049" width="9.140625" style="1"/>
    <col min="2050" max="2050" width="4" style="1" customWidth="1"/>
    <col min="2051" max="2051" width="9.140625" style="1"/>
    <col min="2052" max="2052" width="55.85546875" style="1" bestFit="1" customWidth="1"/>
    <col min="2053" max="2054" width="14.140625" style="1" customWidth="1"/>
    <col min="2055" max="2071" width="0" style="1" hidden="1" customWidth="1"/>
    <col min="2072" max="2074" width="9.140625" style="1"/>
    <col min="2075" max="2075" width="11.42578125" style="1" customWidth="1"/>
    <col min="2076" max="2305" width="9.140625" style="1"/>
    <col min="2306" max="2306" width="4" style="1" customWidth="1"/>
    <col min="2307" max="2307" width="9.140625" style="1"/>
    <col min="2308" max="2308" width="55.85546875" style="1" bestFit="1" customWidth="1"/>
    <col min="2309" max="2310" width="14.140625" style="1" customWidth="1"/>
    <col min="2311" max="2327" width="0" style="1" hidden="1" customWidth="1"/>
    <col min="2328" max="2330" width="9.140625" style="1"/>
    <col min="2331" max="2331" width="11.42578125" style="1" customWidth="1"/>
    <col min="2332" max="2561" width="9.140625" style="1"/>
    <col min="2562" max="2562" width="4" style="1" customWidth="1"/>
    <col min="2563" max="2563" width="9.140625" style="1"/>
    <col min="2564" max="2564" width="55.85546875" style="1" bestFit="1" customWidth="1"/>
    <col min="2565" max="2566" width="14.140625" style="1" customWidth="1"/>
    <col min="2567" max="2583" width="0" style="1" hidden="1" customWidth="1"/>
    <col min="2584" max="2586" width="9.140625" style="1"/>
    <col min="2587" max="2587" width="11.42578125" style="1" customWidth="1"/>
    <col min="2588" max="2817" width="9.140625" style="1"/>
    <col min="2818" max="2818" width="4" style="1" customWidth="1"/>
    <col min="2819" max="2819" width="9.140625" style="1"/>
    <col min="2820" max="2820" width="55.85546875" style="1" bestFit="1" customWidth="1"/>
    <col min="2821" max="2822" width="14.140625" style="1" customWidth="1"/>
    <col min="2823" max="2839" width="0" style="1" hidden="1" customWidth="1"/>
    <col min="2840" max="2842" width="9.140625" style="1"/>
    <col min="2843" max="2843" width="11.42578125" style="1" customWidth="1"/>
    <col min="2844" max="3073" width="9.140625" style="1"/>
    <col min="3074" max="3074" width="4" style="1" customWidth="1"/>
    <col min="3075" max="3075" width="9.140625" style="1"/>
    <col min="3076" max="3076" width="55.85546875" style="1" bestFit="1" customWidth="1"/>
    <col min="3077" max="3078" width="14.140625" style="1" customWidth="1"/>
    <col min="3079" max="3095" width="0" style="1" hidden="1" customWidth="1"/>
    <col min="3096" max="3098" width="9.140625" style="1"/>
    <col min="3099" max="3099" width="11.42578125" style="1" customWidth="1"/>
    <col min="3100" max="3329" width="9.140625" style="1"/>
    <col min="3330" max="3330" width="4" style="1" customWidth="1"/>
    <col min="3331" max="3331" width="9.140625" style="1"/>
    <col min="3332" max="3332" width="55.85546875" style="1" bestFit="1" customWidth="1"/>
    <col min="3333" max="3334" width="14.140625" style="1" customWidth="1"/>
    <col min="3335" max="3351" width="0" style="1" hidden="1" customWidth="1"/>
    <col min="3352" max="3354" width="9.140625" style="1"/>
    <col min="3355" max="3355" width="11.42578125" style="1" customWidth="1"/>
    <col min="3356" max="3585" width="9.140625" style="1"/>
    <col min="3586" max="3586" width="4" style="1" customWidth="1"/>
    <col min="3587" max="3587" width="9.140625" style="1"/>
    <col min="3588" max="3588" width="55.85546875" style="1" bestFit="1" customWidth="1"/>
    <col min="3589" max="3590" width="14.140625" style="1" customWidth="1"/>
    <col min="3591" max="3607" width="0" style="1" hidden="1" customWidth="1"/>
    <col min="3608" max="3610" width="9.140625" style="1"/>
    <col min="3611" max="3611" width="11.42578125" style="1" customWidth="1"/>
    <col min="3612" max="3841" width="9.140625" style="1"/>
    <col min="3842" max="3842" width="4" style="1" customWidth="1"/>
    <col min="3843" max="3843" width="9.140625" style="1"/>
    <col min="3844" max="3844" width="55.85546875" style="1" bestFit="1" customWidth="1"/>
    <col min="3845" max="3846" width="14.140625" style="1" customWidth="1"/>
    <col min="3847" max="3863" width="0" style="1" hidden="1" customWidth="1"/>
    <col min="3864" max="3866" width="9.140625" style="1"/>
    <col min="3867" max="3867" width="11.42578125" style="1" customWidth="1"/>
    <col min="3868" max="4097" width="9.140625" style="1"/>
    <col min="4098" max="4098" width="4" style="1" customWidth="1"/>
    <col min="4099" max="4099" width="9.140625" style="1"/>
    <col min="4100" max="4100" width="55.85546875" style="1" bestFit="1" customWidth="1"/>
    <col min="4101" max="4102" width="14.140625" style="1" customWidth="1"/>
    <col min="4103" max="4119" width="0" style="1" hidden="1" customWidth="1"/>
    <col min="4120" max="4122" width="9.140625" style="1"/>
    <col min="4123" max="4123" width="11.42578125" style="1" customWidth="1"/>
    <col min="4124" max="4353" width="9.140625" style="1"/>
    <col min="4354" max="4354" width="4" style="1" customWidth="1"/>
    <col min="4355" max="4355" width="9.140625" style="1"/>
    <col min="4356" max="4356" width="55.85546875" style="1" bestFit="1" customWidth="1"/>
    <col min="4357" max="4358" width="14.140625" style="1" customWidth="1"/>
    <col min="4359" max="4375" width="0" style="1" hidden="1" customWidth="1"/>
    <col min="4376" max="4378" width="9.140625" style="1"/>
    <col min="4379" max="4379" width="11.42578125" style="1" customWidth="1"/>
    <col min="4380" max="4609" width="9.140625" style="1"/>
    <col min="4610" max="4610" width="4" style="1" customWidth="1"/>
    <col min="4611" max="4611" width="9.140625" style="1"/>
    <col min="4612" max="4612" width="55.85546875" style="1" bestFit="1" customWidth="1"/>
    <col min="4613" max="4614" width="14.140625" style="1" customWidth="1"/>
    <col min="4615" max="4631" width="0" style="1" hidden="1" customWidth="1"/>
    <col min="4632" max="4634" width="9.140625" style="1"/>
    <col min="4635" max="4635" width="11.42578125" style="1" customWidth="1"/>
    <col min="4636" max="4865" width="9.140625" style="1"/>
    <col min="4866" max="4866" width="4" style="1" customWidth="1"/>
    <col min="4867" max="4867" width="9.140625" style="1"/>
    <col min="4868" max="4868" width="55.85546875" style="1" bestFit="1" customWidth="1"/>
    <col min="4869" max="4870" width="14.140625" style="1" customWidth="1"/>
    <col min="4871" max="4887" width="0" style="1" hidden="1" customWidth="1"/>
    <col min="4888" max="4890" width="9.140625" style="1"/>
    <col min="4891" max="4891" width="11.42578125" style="1" customWidth="1"/>
    <col min="4892" max="5121" width="9.140625" style="1"/>
    <col min="5122" max="5122" width="4" style="1" customWidth="1"/>
    <col min="5123" max="5123" width="9.140625" style="1"/>
    <col min="5124" max="5124" width="55.85546875" style="1" bestFit="1" customWidth="1"/>
    <col min="5125" max="5126" width="14.140625" style="1" customWidth="1"/>
    <col min="5127" max="5143" width="0" style="1" hidden="1" customWidth="1"/>
    <col min="5144" max="5146" width="9.140625" style="1"/>
    <col min="5147" max="5147" width="11.42578125" style="1" customWidth="1"/>
    <col min="5148" max="5377" width="9.140625" style="1"/>
    <col min="5378" max="5378" width="4" style="1" customWidth="1"/>
    <col min="5379" max="5379" width="9.140625" style="1"/>
    <col min="5380" max="5380" width="55.85546875" style="1" bestFit="1" customWidth="1"/>
    <col min="5381" max="5382" width="14.140625" style="1" customWidth="1"/>
    <col min="5383" max="5399" width="0" style="1" hidden="1" customWidth="1"/>
    <col min="5400" max="5402" width="9.140625" style="1"/>
    <col min="5403" max="5403" width="11.42578125" style="1" customWidth="1"/>
    <col min="5404" max="5633" width="9.140625" style="1"/>
    <col min="5634" max="5634" width="4" style="1" customWidth="1"/>
    <col min="5635" max="5635" width="9.140625" style="1"/>
    <col min="5636" max="5636" width="55.85546875" style="1" bestFit="1" customWidth="1"/>
    <col min="5637" max="5638" width="14.140625" style="1" customWidth="1"/>
    <col min="5639" max="5655" width="0" style="1" hidden="1" customWidth="1"/>
    <col min="5656" max="5658" width="9.140625" style="1"/>
    <col min="5659" max="5659" width="11.42578125" style="1" customWidth="1"/>
    <col min="5660" max="5889" width="9.140625" style="1"/>
    <col min="5890" max="5890" width="4" style="1" customWidth="1"/>
    <col min="5891" max="5891" width="9.140625" style="1"/>
    <col min="5892" max="5892" width="55.85546875" style="1" bestFit="1" customWidth="1"/>
    <col min="5893" max="5894" width="14.140625" style="1" customWidth="1"/>
    <col min="5895" max="5911" width="0" style="1" hidden="1" customWidth="1"/>
    <col min="5912" max="5914" width="9.140625" style="1"/>
    <col min="5915" max="5915" width="11.42578125" style="1" customWidth="1"/>
    <col min="5916" max="6145" width="9.140625" style="1"/>
    <col min="6146" max="6146" width="4" style="1" customWidth="1"/>
    <col min="6147" max="6147" width="9.140625" style="1"/>
    <col min="6148" max="6148" width="55.85546875" style="1" bestFit="1" customWidth="1"/>
    <col min="6149" max="6150" width="14.140625" style="1" customWidth="1"/>
    <col min="6151" max="6167" width="0" style="1" hidden="1" customWidth="1"/>
    <col min="6168" max="6170" width="9.140625" style="1"/>
    <col min="6171" max="6171" width="11.42578125" style="1" customWidth="1"/>
    <col min="6172" max="6401" width="9.140625" style="1"/>
    <col min="6402" max="6402" width="4" style="1" customWidth="1"/>
    <col min="6403" max="6403" width="9.140625" style="1"/>
    <col min="6404" max="6404" width="55.85546875" style="1" bestFit="1" customWidth="1"/>
    <col min="6405" max="6406" width="14.140625" style="1" customWidth="1"/>
    <col min="6407" max="6423" width="0" style="1" hidden="1" customWidth="1"/>
    <col min="6424" max="6426" width="9.140625" style="1"/>
    <col min="6427" max="6427" width="11.42578125" style="1" customWidth="1"/>
    <col min="6428" max="6657" width="9.140625" style="1"/>
    <col min="6658" max="6658" width="4" style="1" customWidth="1"/>
    <col min="6659" max="6659" width="9.140625" style="1"/>
    <col min="6660" max="6660" width="55.85546875" style="1" bestFit="1" customWidth="1"/>
    <col min="6661" max="6662" width="14.140625" style="1" customWidth="1"/>
    <col min="6663" max="6679" width="0" style="1" hidden="1" customWidth="1"/>
    <col min="6680" max="6682" width="9.140625" style="1"/>
    <col min="6683" max="6683" width="11.42578125" style="1" customWidth="1"/>
    <col min="6684" max="6913" width="9.140625" style="1"/>
    <col min="6914" max="6914" width="4" style="1" customWidth="1"/>
    <col min="6915" max="6915" width="9.140625" style="1"/>
    <col min="6916" max="6916" width="55.85546875" style="1" bestFit="1" customWidth="1"/>
    <col min="6917" max="6918" width="14.140625" style="1" customWidth="1"/>
    <col min="6919" max="6935" width="0" style="1" hidden="1" customWidth="1"/>
    <col min="6936" max="6938" width="9.140625" style="1"/>
    <col min="6939" max="6939" width="11.42578125" style="1" customWidth="1"/>
    <col min="6940" max="7169" width="9.140625" style="1"/>
    <col min="7170" max="7170" width="4" style="1" customWidth="1"/>
    <col min="7171" max="7171" width="9.140625" style="1"/>
    <col min="7172" max="7172" width="55.85546875" style="1" bestFit="1" customWidth="1"/>
    <col min="7173" max="7174" width="14.140625" style="1" customWidth="1"/>
    <col min="7175" max="7191" width="0" style="1" hidden="1" customWidth="1"/>
    <col min="7192" max="7194" width="9.140625" style="1"/>
    <col min="7195" max="7195" width="11.42578125" style="1" customWidth="1"/>
    <col min="7196" max="7425" width="9.140625" style="1"/>
    <col min="7426" max="7426" width="4" style="1" customWidth="1"/>
    <col min="7427" max="7427" width="9.140625" style="1"/>
    <col min="7428" max="7428" width="55.85546875" style="1" bestFit="1" customWidth="1"/>
    <col min="7429" max="7430" width="14.140625" style="1" customWidth="1"/>
    <col min="7431" max="7447" width="0" style="1" hidden="1" customWidth="1"/>
    <col min="7448" max="7450" width="9.140625" style="1"/>
    <col min="7451" max="7451" width="11.42578125" style="1" customWidth="1"/>
    <col min="7452" max="7681" width="9.140625" style="1"/>
    <col min="7682" max="7682" width="4" style="1" customWidth="1"/>
    <col min="7683" max="7683" width="9.140625" style="1"/>
    <col min="7684" max="7684" width="55.85546875" style="1" bestFit="1" customWidth="1"/>
    <col min="7685" max="7686" width="14.140625" style="1" customWidth="1"/>
    <col min="7687" max="7703" width="0" style="1" hidden="1" customWidth="1"/>
    <col min="7704" max="7706" width="9.140625" style="1"/>
    <col min="7707" max="7707" width="11.42578125" style="1" customWidth="1"/>
    <col min="7708" max="7937" width="9.140625" style="1"/>
    <col min="7938" max="7938" width="4" style="1" customWidth="1"/>
    <col min="7939" max="7939" width="9.140625" style="1"/>
    <col min="7940" max="7940" width="55.85546875" style="1" bestFit="1" customWidth="1"/>
    <col min="7941" max="7942" width="14.140625" style="1" customWidth="1"/>
    <col min="7943" max="7959" width="0" style="1" hidden="1" customWidth="1"/>
    <col min="7960" max="7962" width="9.140625" style="1"/>
    <col min="7963" max="7963" width="11.42578125" style="1" customWidth="1"/>
    <col min="7964" max="8193" width="9.140625" style="1"/>
    <col min="8194" max="8194" width="4" style="1" customWidth="1"/>
    <col min="8195" max="8195" width="9.140625" style="1"/>
    <col min="8196" max="8196" width="55.85546875" style="1" bestFit="1" customWidth="1"/>
    <col min="8197" max="8198" width="14.140625" style="1" customWidth="1"/>
    <col min="8199" max="8215" width="0" style="1" hidden="1" customWidth="1"/>
    <col min="8216" max="8218" width="9.140625" style="1"/>
    <col min="8219" max="8219" width="11.42578125" style="1" customWidth="1"/>
    <col min="8220" max="8449" width="9.140625" style="1"/>
    <col min="8450" max="8450" width="4" style="1" customWidth="1"/>
    <col min="8451" max="8451" width="9.140625" style="1"/>
    <col min="8452" max="8452" width="55.85546875" style="1" bestFit="1" customWidth="1"/>
    <col min="8453" max="8454" width="14.140625" style="1" customWidth="1"/>
    <col min="8455" max="8471" width="0" style="1" hidden="1" customWidth="1"/>
    <col min="8472" max="8474" width="9.140625" style="1"/>
    <col min="8475" max="8475" width="11.42578125" style="1" customWidth="1"/>
    <col min="8476" max="8705" width="9.140625" style="1"/>
    <col min="8706" max="8706" width="4" style="1" customWidth="1"/>
    <col min="8707" max="8707" width="9.140625" style="1"/>
    <col min="8708" max="8708" width="55.85546875" style="1" bestFit="1" customWidth="1"/>
    <col min="8709" max="8710" width="14.140625" style="1" customWidth="1"/>
    <col min="8711" max="8727" width="0" style="1" hidden="1" customWidth="1"/>
    <col min="8728" max="8730" width="9.140625" style="1"/>
    <col min="8731" max="8731" width="11.42578125" style="1" customWidth="1"/>
    <col min="8732" max="8961" width="9.140625" style="1"/>
    <col min="8962" max="8962" width="4" style="1" customWidth="1"/>
    <col min="8963" max="8963" width="9.140625" style="1"/>
    <col min="8964" max="8964" width="55.85546875" style="1" bestFit="1" customWidth="1"/>
    <col min="8965" max="8966" width="14.140625" style="1" customWidth="1"/>
    <col min="8967" max="8983" width="0" style="1" hidden="1" customWidth="1"/>
    <col min="8984" max="8986" width="9.140625" style="1"/>
    <col min="8987" max="8987" width="11.42578125" style="1" customWidth="1"/>
    <col min="8988" max="9217" width="9.140625" style="1"/>
    <col min="9218" max="9218" width="4" style="1" customWidth="1"/>
    <col min="9219" max="9219" width="9.140625" style="1"/>
    <col min="9220" max="9220" width="55.85546875" style="1" bestFit="1" customWidth="1"/>
    <col min="9221" max="9222" width="14.140625" style="1" customWidth="1"/>
    <col min="9223" max="9239" width="0" style="1" hidden="1" customWidth="1"/>
    <col min="9240" max="9242" width="9.140625" style="1"/>
    <col min="9243" max="9243" width="11.42578125" style="1" customWidth="1"/>
    <col min="9244" max="9473" width="9.140625" style="1"/>
    <col min="9474" max="9474" width="4" style="1" customWidth="1"/>
    <col min="9475" max="9475" width="9.140625" style="1"/>
    <col min="9476" max="9476" width="55.85546875" style="1" bestFit="1" customWidth="1"/>
    <col min="9477" max="9478" width="14.140625" style="1" customWidth="1"/>
    <col min="9479" max="9495" width="0" style="1" hidden="1" customWidth="1"/>
    <col min="9496" max="9498" width="9.140625" style="1"/>
    <col min="9499" max="9499" width="11.42578125" style="1" customWidth="1"/>
    <col min="9500" max="9729" width="9.140625" style="1"/>
    <col min="9730" max="9730" width="4" style="1" customWidth="1"/>
    <col min="9731" max="9731" width="9.140625" style="1"/>
    <col min="9732" max="9732" width="55.85546875" style="1" bestFit="1" customWidth="1"/>
    <col min="9733" max="9734" width="14.140625" style="1" customWidth="1"/>
    <col min="9735" max="9751" width="0" style="1" hidden="1" customWidth="1"/>
    <col min="9752" max="9754" width="9.140625" style="1"/>
    <col min="9755" max="9755" width="11.42578125" style="1" customWidth="1"/>
    <col min="9756" max="9985" width="9.140625" style="1"/>
    <col min="9986" max="9986" width="4" style="1" customWidth="1"/>
    <col min="9987" max="9987" width="9.140625" style="1"/>
    <col min="9988" max="9988" width="55.85546875" style="1" bestFit="1" customWidth="1"/>
    <col min="9989" max="9990" width="14.140625" style="1" customWidth="1"/>
    <col min="9991" max="10007" width="0" style="1" hidden="1" customWidth="1"/>
    <col min="10008" max="10010" width="9.140625" style="1"/>
    <col min="10011" max="10011" width="11.42578125" style="1" customWidth="1"/>
    <col min="10012" max="10241" width="9.140625" style="1"/>
    <col min="10242" max="10242" width="4" style="1" customWidth="1"/>
    <col min="10243" max="10243" width="9.140625" style="1"/>
    <col min="10244" max="10244" width="55.85546875" style="1" bestFit="1" customWidth="1"/>
    <col min="10245" max="10246" width="14.140625" style="1" customWidth="1"/>
    <col min="10247" max="10263" width="0" style="1" hidden="1" customWidth="1"/>
    <col min="10264" max="10266" width="9.140625" style="1"/>
    <col min="10267" max="10267" width="11.42578125" style="1" customWidth="1"/>
    <col min="10268" max="10497" width="9.140625" style="1"/>
    <col min="10498" max="10498" width="4" style="1" customWidth="1"/>
    <col min="10499" max="10499" width="9.140625" style="1"/>
    <col min="10500" max="10500" width="55.85546875" style="1" bestFit="1" customWidth="1"/>
    <col min="10501" max="10502" width="14.140625" style="1" customWidth="1"/>
    <col min="10503" max="10519" width="0" style="1" hidden="1" customWidth="1"/>
    <col min="10520" max="10522" width="9.140625" style="1"/>
    <col min="10523" max="10523" width="11.42578125" style="1" customWidth="1"/>
    <col min="10524" max="10753" width="9.140625" style="1"/>
    <col min="10754" max="10754" width="4" style="1" customWidth="1"/>
    <col min="10755" max="10755" width="9.140625" style="1"/>
    <col min="10756" max="10756" width="55.85546875" style="1" bestFit="1" customWidth="1"/>
    <col min="10757" max="10758" width="14.140625" style="1" customWidth="1"/>
    <col min="10759" max="10775" width="0" style="1" hidden="1" customWidth="1"/>
    <col min="10776" max="10778" width="9.140625" style="1"/>
    <col min="10779" max="10779" width="11.42578125" style="1" customWidth="1"/>
    <col min="10780" max="11009" width="9.140625" style="1"/>
    <col min="11010" max="11010" width="4" style="1" customWidth="1"/>
    <col min="11011" max="11011" width="9.140625" style="1"/>
    <col min="11012" max="11012" width="55.85546875" style="1" bestFit="1" customWidth="1"/>
    <col min="11013" max="11014" width="14.140625" style="1" customWidth="1"/>
    <col min="11015" max="11031" width="0" style="1" hidden="1" customWidth="1"/>
    <col min="11032" max="11034" width="9.140625" style="1"/>
    <col min="11035" max="11035" width="11.42578125" style="1" customWidth="1"/>
    <col min="11036" max="11265" width="9.140625" style="1"/>
    <col min="11266" max="11266" width="4" style="1" customWidth="1"/>
    <col min="11267" max="11267" width="9.140625" style="1"/>
    <col min="11268" max="11268" width="55.85546875" style="1" bestFit="1" customWidth="1"/>
    <col min="11269" max="11270" width="14.140625" style="1" customWidth="1"/>
    <col min="11271" max="11287" width="0" style="1" hidden="1" customWidth="1"/>
    <col min="11288" max="11290" width="9.140625" style="1"/>
    <col min="11291" max="11291" width="11.42578125" style="1" customWidth="1"/>
    <col min="11292" max="11521" width="9.140625" style="1"/>
    <col min="11522" max="11522" width="4" style="1" customWidth="1"/>
    <col min="11523" max="11523" width="9.140625" style="1"/>
    <col min="11524" max="11524" width="55.85546875" style="1" bestFit="1" customWidth="1"/>
    <col min="11525" max="11526" width="14.140625" style="1" customWidth="1"/>
    <col min="11527" max="11543" width="0" style="1" hidden="1" customWidth="1"/>
    <col min="11544" max="11546" width="9.140625" style="1"/>
    <col min="11547" max="11547" width="11.42578125" style="1" customWidth="1"/>
    <col min="11548" max="11777" width="9.140625" style="1"/>
    <col min="11778" max="11778" width="4" style="1" customWidth="1"/>
    <col min="11779" max="11779" width="9.140625" style="1"/>
    <col min="11780" max="11780" width="55.85546875" style="1" bestFit="1" customWidth="1"/>
    <col min="11781" max="11782" width="14.140625" style="1" customWidth="1"/>
    <col min="11783" max="11799" width="0" style="1" hidden="1" customWidth="1"/>
    <col min="11800" max="11802" width="9.140625" style="1"/>
    <col min="11803" max="11803" width="11.42578125" style="1" customWidth="1"/>
    <col min="11804" max="12033" width="9.140625" style="1"/>
    <col min="12034" max="12034" width="4" style="1" customWidth="1"/>
    <col min="12035" max="12035" width="9.140625" style="1"/>
    <col min="12036" max="12036" width="55.85546875" style="1" bestFit="1" customWidth="1"/>
    <col min="12037" max="12038" width="14.140625" style="1" customWidth="1"/>
    <col min="12039" max="12055" width="0" style="1" hidden="1" customWidth="1"/>
    <col min="12056" max="12058" width="9.140625" style="1"/>
    <col min="12059" max="12059" width="11.42578125" style="1" customWidth="1"/>
    <col min="12060" max="12289" width="9.140625" style="1"/>
    <col min="12290" max="12290" width="4" style="1" customWidth="1"/>
    <col min="12291" max="12291" width="9.140625" style="1"/>
    <col min="12292" max="12292" width="55.85546875" style="1" bestFit="1" customWidth="1"/>
    <col min="12293" max="12294" width="14.140625" style="1" customWidth="1"/>
    <col min="12295" max="12311" width="0" style="1" hidden="1" customWidth="1"/>
    <col min="12312" max="12314" width="9.140625" style="1"/>
    <col min="12315" max="12315" width="11.42578125" style="1" customWidth="1"/>
    <col min="12316" max="12545" width="9.140625" style="1"/>
    <col min="12546" max="12546" width="4" style="1" customWidth="1"/>
    <col min="12547" max="12547" width="9.140625" style="1"/>
    <col min="12548" max="12548" width="55.85546875" style="1" bestFit="1" customWidth="1"/>
    <col min="12549" max="12550" width="14.140625" style="1" customWidth="1"/>
    <col min="12551" max="12567" width="0" style="1" hidden="1" customWidth="1"/>
    <col min="12568" max="12570" width="9.140625" style="1"/>
    <col min="12571" max="12571" width="11.42578125" style="1" customWidth="1"/>
    <col min="12572" max="12801" width="9.140625" style="1"/>
    <col min="12802" max="12802" width="4" style="1" customWidth="1"/>
    <col min="12803" max="12803" width="9.140625" style="1"/>
    <col min="12804" max="12804" width="55.85546875" style="1" bestFit="1" customWidth="1"/>
    <col min="12805" max="12806" width="14.140625" style="1" customWidth="1"/>
    <col min="12807" max="12823" width="0" style="1" hidden="1" customWidth="1"/>
    <col min="12824" max="12826" width="9.140625" style="1"/>
    <col min="12827" max="12827" width="11.42578125" style="1" customWidth="1"/>
    <col min="12828" max="13057" width="9.140625" style="1"/>
    <col min="13058" max="13058" width="4" style="1" customWidth="1"/>
    <col min="13059" max="13059" width="9.140625" style="1"/>
    <col min="13060" max="13060" width="55.85546875" style="1" bestFit="1" customWidth="1"/>
    <col min="13061" max="13062" width="14.140625" style="1" customWidth="1"/>
    <col min="13063" max="13079" width="0" style="1" hidden="1" customWidth="1"/>
    <col min="13080" max="13082" width="9.140625" style="1"/>
    <col min="13083" max="13083" width="11.42578125" style="1" customWidth="1"/>
    <col min="13084" max="13313" width="9.140625" style="1"/>
    <col min="13314" max="13314" width="4" style="1" customWidth="1"/>
    <col min="13315" max="13315" width="9.140625" style="1"/>
    <col min="13316" max="13316" width="55.85546875" style="1" bestFit="1" customWidth="1"/>
    <col min="13317" max="13318" width="14.140625" style="1" customWidth="1"/>
    <col min="13319" max="13335" width="0" style="1" hidden="1" customWidth="1"/>
    <col min="13336" max="13338" width="9.140625" style="1"/>
    <col min="13339" max="13339" width="11.42578125" style="1" customWidth="1"/>
    <col min="13340" max="13569" width="9.140625" style="1"/>
    <col min="13570" max="13570" width="4" style="1" customWidth="1"/>
    <col min="13571" max="13571" width="9.140625" style="1"/>
    <col min="13572" max="13572" width="55.85546875" style="1" bestFit="1" customWidth="1"/>
    <col min="13573" max="13574" width="14.140625" style="1" customWidth="1"/>
    <col min="13575" max="13591" width="0" style="1" hidden="1" customWidth="1"/>
    <col min="13592" max="13594" width="9.140625" style="1"/>
    <col min="13595" max="13595" width="11.42578125" style="1" customWidth="1"/>
    <col min="13596" max="13825" width="9.140625" style="1"/>
    <col min="13826" max="13826" width="4" style="1" customWidth="1"/>
    <col min="13827" max="13827" width="9.140625" style="1"/>
    <col min="13828" max="13828" width="55.85546875" style="1" bestFit="1" customWidth="1"/>
    <col min="13829" max="13830" width="14.140625" style="1" customWidth="1"/>
    <col min="13831" max="13847" width="0" style="1" hidden="1" customWidth="1"/>
    <col min="13848" max="13850" width="9.140625" style="1"/>
    <col min="13851" max="13851" width="11.42578125" style="1" customWidth="1"/>
    <col min="13852" max="14081" width="9.140625" style="1"/>
    <col min="14082" max="14082" width="4" style="1" customWidth="1"/>
    <col min="14083" max="14083" width="9.140625" style="1"/>
    <col min="14084" max="14084" width="55.85546875" style="1" bestFit="1" customWidth="1"/>
    <col min="14085" max="14086" width="14.140625" style="1" customWidth="1"/>
    <col min="14087" max="14103" width="0" style="1" hidden="1" customWidth="1"/>
    <col min="14104" max="14106" width="9.140625" style="1"/>
    <col min="14107" max="14107" width="11.42578125" style="1" customWidth="1"/>
    <col min="14108" max="14337" width="9.140625" style="1"/>
    <col min="14338" max="14338" width="4" style="1" customWidth="1"/>
    <col min="14339" max="14339" width="9.140625" style="1"/>
    <col min="14340" max="14340" width="55.85546875" style="1" bestFit="1" customWidth="1"/>
    <col min="14341" max="14342" width="14.140625" style="1" customWidth="1"/>
    <col min="14343" max="14359" width="0" style="1" hidden="1" customWidth="1"/>
    <col min="14360" max="14362" width="9.140625" style="1"/>
    <col min="14363" max="14363" width="11.42578125" style="1" customWidth="1"/>
    <col min="14364" max="14593" width="9.140625" style="1"/>
    <col min="14594" max="14594" width="4" style="1" customWidth="1"/>
    <col min="14595" max="14595" width="9.140625" style="1"/>
    <col min="14596" max="14596" width="55.85546875" style="1" bestFit="1" customWidth="1"/>
    <col min="14597" max="14598" width="14.140625" style="1" customWidth="1"/>
    <col min="14599" max="14615" width="0" style="1" hidden="1" customWidth="1"/>
    <col min="14616" max="14618" width="9.140625" style="1"/>
    <col min="14619" max="14619" width="11.42578125" style="1" customWidth="1"/>
    <col min="14620" max="14849" width="9.140625" style="1"/>
    <col min="14850" max="14850" width="4" style="1" customWidth="1"/>
    <col min="14851" max="14851" width="9.140625" style="1"/>
    <col min="14852" max="14852" width="55.85546875" style="1" bestFit="1" customWidth="1"/>
    <col min="14853" max="14854" width="14.140625" style="1" customWidth="1"/>
    <col min="14855" max="14871" width="0" style="1" hidden="1" customWidth="1"/>
    <col min="14872" max="14874" width="9.140625" style="1"/>
    <col min="14875" max="14875" width="11.42578125" style="1" customWidth="1"/>
    <col min="14876" max="15105" width="9.140625" style="1"/>
    <col min="15106" max="15106" width="4" style="1" customWidth="1"/>
    <col min="15107" max="15107" width="9.140625" style="1"/>
    <col min="15108" max="15108" width="55.85546875" style="1" bestFit="1" customWidth="1"/>
    <col min="15109" max="15110" width="14.140625" style="1" customWidth="1"/>
    <col min="15111" max="15127" width="0" style="1" hidden="1" customWidth="1"/>
    <col min="15128" max="15130" width="9.140625" style="1"/>
    <col min="15131" max="15131" width="11.42578125" style="1" customWidth="1"/>
    <col min="15132" max="15361" width="9.140625" style="1"/>
    <col min="15362" max="15362" width="4" style="1" customWidth="1"/>
    <col min="15363" max="15363" width="9.140625" style="1"/>
    <col min="15364" max="15364" width="55.85546875" style="1" bestFit="1" customWidth="1"/>
    <col min="15365" max="15366" width="14.140625" style="1" customWidth="1"/>
    <col min="15367" max="15383" width="0" style="1" hidden="1" customWidth="1"/>
    <col min="15384" max="15386" width="9.140625" style="1"/>
    <col min="15387" max="15387" width="11.42578125" style="1" customWidth="1"/>
    <col min="15388" max="15617" width="9.140625" style="1"/>
    <col min="15618" max="15618" width="4" style="1" customWidth="1"/>
    <col min="15619" max="15619" width="9.140625" style="1"/>
    <col min="15620" max="15620" width="55.85546875" style="1" bestFit="1" customWidth="1"/>
    <col min="15621" max="15622" width="14.140625" style="1" customWidth="1"/>
    <col min="15623" max="15639" width="0" style="1" hidden="1" customWidth="1"/>
    <col min="15640" max="15642" width="9.140625" style="1"/>
    <col min="15643" max="15643" width="11.42578125" style="1" customWidth="1"/>
    <col min="15644" max="15873" width="9.140625" style="1"/>
    <col min="15874" max="15874" width="4" style="1" customWidth="1"/>
    <col min="15875" max="15875" width="9.140625" style="1"/>
    <col min="15876" max="15876" width="55.85546875" style="1" bestFit="1" customWidth="1"/>
    <col min="15877" max="15878" width="14.140625" style="1" customWidth="1"/>
    <col min="15879" max="15895" width="0" style="1" hidden="1" customWidth="1"/>
    <col min="15896" max="15898" width="9.140625" style="1"/>
    <col min="15899" max="15899" width="11.42578125" style="1" customWidth="1"/>
    <col min="15900" max="16129" width="9.140625" style="1"/>
    <col min="16130" max="16130" width="4" style="1" customWidth="1"/>
    <col min="16131" max="16131" width="9.140625" style="1"/>
    <col min="16132" max="16132" width="55.85546875" style="1" bestFit="1" customWidth="1"/>
    <col min="16133" max="16134" width="14.140625" style="1" customWidth="1"/>
    <col min="16135" max="16151" width="0" style="1" hidden="1" customWidth="1"/>
    <col min="16152" max="16154" width="9.140625" style="1"/>
    <col min="16155" max="16155" width="11.42578125" style="1" customWidth="1"/>
    <col min="16156" max="16384" width="9.140625" style="1"/>
  </cols>
  <sheetData>
    <row r="1" spans="1:27" ht="5.25" customHeight="1" x14ac:dyDescent="0.25">
      <c r="AA1" s="1"/>
    </row>
    <row r="2" spans="1:27" x14ac:dyDescent="0.25">
      <c r="B2" s="3"/>
      <c r="C2" s="4" t="s">
        <v>0</v>
      </c>
      <c r="D2" s="5"/>
      <c r="E2" s="5"/>
      <c r="F2" s="5"/>
      <c r="G2" s="5"/>
      <c r="H2" s="5"/>
      <c r="I2" s="85" t="s">
        <v>42</v>
      </c>
      <c r="J2" s="85"/>
      <c r="K2" s="6"/>
      <c r="AA2" s="1"/>
    </row>
    <row r="3" spans="1:27" x14ac:dyDescent="0.25">
      <c r="B3" s="7"/>
      <c r="C3" s="8" t="s">
        <v>1</v>
      </c>
      <c r="I3" s="1" t="s">
        <v>2</v>
      </c>
      <c r="K3" s="2"/>
      <c r="AA3" s="1"/>
    </row>
    <row r="4" spans="1:27" x14ac:dyDescent="0.25">
      <c r="B4" s="7"/>
      <c r="C4" s="1" t="s">
        <v>3</v>
      </c>
      <c r="D4" s="73">
        <v>15</v>
      </c>
      <c r="E4" s="21"/>
      <c r="I4" s="44">
        <f>J4/60</f>
        <v>6.6666666666666666E-2</v>
      </c>
      <c r="J4" s="45">
        <v>4</v>
      </c>
      <c r="K4" s="2"/>
      <c r="AA4" s="1"/>
    </row>
    <row r="5" spans="1:27" x14ac:dyDescent="0.25">
      <c r="A5" s="9"/>
      <c r="B5" s="7"/>
      <c r="D5" s="1" t="s">
        <v>34</v>
      </c>
      <c r="E5" s="1" t="s">
        <v>35</v>
      </c>
      <c r="F5" s="1" t="s">
        <v>31</v>
      </c>
      <c r="I5" s="46">
        <f>J5/60</f>
        <v>8.3333333333333329E-2</v>
      </c>
      <c r="J5" s="47">
        <v>5</v>
      </c>
      <c r="K5" s="2"/>
      <c r="AA5" s="1"/>
    </row>
    <row r="6" spans="1:27" x14ac:dyDescent="0.25">
      <c r="A6" s="9"/>
      <c r="B6" s="10"/>
      <c r="C6" s="1" t="s">
        <v>4</v>
      </c>
      <c r="D6" s="72"/>
      <c r="E6" s="72"/>
      <c r="F6" s="72"/>
      <c r="I6" s="48">
        <v>0.1</v>
      </c>
      <c r="J6" s="47">
        <v>6</v>
      </c>
      <c r="K6" s="2"/>
      <c r="AA6" s="1"/>
    </row>
    <row r="7" spans="1:27" x14ac:dyDescent="0.25">
      <c r="A7" s="9"/>
      <c r="B7" s="10"/>
      <c r="C7" s="1" t="s">
        <v>5</v>
      </c>
      <c r="D7" s="73"/>
      <c r="E7" s="73"/>
      <c r="F7" s="73"/>
      <c r="I7" s="46">
        <f t="shared" ref="I7:I18" si="0">J7/60</f>
        <v>0.11666666666666667</v>
      </c>
      <c r="J7" s="47">
        <v>7</v>
      </c>
      <c r="K7" s="2"/>
      <c r="AA7" s="1"/>
    </row>
    <row r="8" spans="1:27" x14ac:dyDescent="0.25">
      <c r="B8" s="11" t="s">
        <v>6</v>
      </c>
      <c r="C8" s="1" t="s">
        <v>7</v>
      </c>
      <c r="D8" s="74"/>
      <c r="E8" s="74"/>
      <c r="F8" s="74"/>
      <c r="I8" s="46">
        <f t="shared" si="0"/>
        <v>0.13333333333333333</v>
      </c>
      <c r="J8" s="47">
        <v>8</v>
      </c>
      <c r="K8" s="2"/>
      <c r="AA8" s="1"/>
    </row>
    <row r="9" spans="1:27" x14ac:dyDescent="0.25">
      <c r="B9" s="7"/>
      <c r="C9" s="1" t="s">
        <v>8</v>
      </c>
      <c r="D9" s="74"/>
      <c r="E9" s="74"/>
      <c r="F9" s="74"/>
      <c r="I9" s="48">
        <f t="shared" si="0"/>
        <v>0.15</v>
      </c>
      <c r="J9" s="47">
        <v>9</v>
      </c>
      <c r="K9" s="2"/>
      <c r="AA9" s="1"/>
    </row>
    <row r="10" spans="1:27" x14ac:dyDescent="0.25">
      <c r="B10" s="7"/>
      <c r="C10" s="13" t="s">
        <v>9</v>
      </c>
      <c r="D10" s="73"/>
      <c r="E10" s="73"/>
      <c r="F10" s="73"/>
      <c r="I10" s="46">
        <f t="shared" si="0"/>
        <v>0.16666666666666666</v>
      </c>
      <c r="J10" s="47">
        <v>10</v>
      </c>
      <c r="K10" s="2"/>
      <c r="AA10" s="1"/>
    </row>
    <row r="11" spans="1:27" x14ac:dyDescent="0.25">
      <c r="B11" s="7"/>
      <c r="C11" s="1" t="s">
        <v>10</v>
      </c>
      <c r="D11" s="73"/>
      <c r="E11" s="73"/>
      <c r="F11" s="73"/>
      <c r="I11" s="46">
        <f t="shared" si="0"/>
        <v>0.18333333333333332</v>
      </c>
      <c r="J11" s="47">
        <v>11</v>
      </c>
      <c r="K11" s="2"/>
      <c r="AA11" s="1"/>
    </row>
    <row r="12" spans="1:27" x14ac:dyDescent="0.25">
      <c r="B12" s="7"/>
      <c r="C12" s="1" t="s">
        <v>11</v>
      </c>
      <c r="D12" s="74"/>
      <c r="E12" s="74"/>
      <c r="F12" s="74"/>
      <c r="I12" s="46">
        <f t="shared" si="0"/>
        <v>0.2</v>
      </c>
      <c r="J12" s="47">
        <v>12</v>
      </c>
      <c r="K12" s="2"/>
      <c r="AA12" s="1"/>
    </row>
    <row r="13" spans="1:27" x14ac:dyDescent="0.25">
      <c r="B13" s="7"/>
      <c r="C13" s="1" t="s">
        <v>12</v>
      </c>
      <c r="D13" s="34">
        <f>D12*D11</f>
        <v>0</v>
      </c>
      <c r="E13" s="34">
        <f>E12*E11</f>
        <v>0</v>
      </c>
      <c r="F13" s="34">
        <f>F12*F11</f>
        <v>0</v>
      </c>
      <c r="I13" s="46">
        <f t="shared" si="0"/>
        <v>0.21666666666666667</v>
      </c>
      <c r="J13" s="47">
        <v>13</v>
      </c>
      <c r="K13" s="2"/>
      <c r="AA13" s="1"/>
    </row>
    <row r="14" spans="1:27" x14ac:dyDescent="0.25">
      <c r="B14" s="7"/>
      <c r="C14" s="1" t="s">
        <v>13</v>
      </c>
      <c r="D14" s="41">
        <f>D13*D10</f>
        <v>0</v>
      </c>
      <c r="E14" s="41">
        <f>E13*E10</f>
        <v>0</v>
      </c>
      <c r="F14" s="41">
        <f>F13*F10</f>
        <v>0</v>
      </c>
      <c r="I14" s="46">
        <f t="shared" si="0"/>
        <v>0.23333333333333334</v>
      </c>
      <c r="J14" s="47">
        <v>14</v>
      </c>
      <c r="K14" s="2"/>
      <c r="AA14" s="1"/>
    </row>
    <row r="15" spans="1:27" x14ac:dyDescent="0.25">
      <c r="B15" s="7"/>
      <c r="C15" s="1" t="s">
        <v>14</v>
      </c>
      <c r="D15" s="36">
        <f>D14*365</f>
        <v>0</v>
      </c>
      <c r="E15" s="36">
        <f>E14*365</f>
        <v>0</v>
      </c>
      <c r="F15" s="36">
        <f>F14*365</f>
        <v>0</v>
      </c>
      <c r="I15" s="46">
        <f t="shared" si="0"/>
        <v>0.25</v>
      </c>
      <c r="J15" s="47">
        <v>15</v>
      </c>
      <c r="K15" s="2"/>
      <c r="AA15" s="1"/>
    </row>
    <row r="16" spans="1:27" x14ac:dyDescent="0.25">
      <c r="B16" s="7"/>
      <c r="C16" s="1" t="s">
        <v>15</v>
      </c>
      <c r="D16" s="35">
        <f>D15/1000</f>
        <v>0</v>
      </c>
      <c r="E16" s="35">
        <f>E15/1000</f>
        <v>0</v>
      </c>
      <c r="F16" s="35">
        <f>F15/1000</f>
        <v>0</v>
      </c>
      <c r="I16" s="46">
        <f t="shared" si="0"/>
        <v>0.26666666666666666</v>
      </c>
      <c r="J16" s="47">
        <v>16</v>
      </c>
      <c r="K16" s="2"/>
      <c r="AA16" s="1"/>
    </row>
    <row r="17" spans="1:27" x14ac:dyDescent="0.25">
      <c r="B17" s="7"/>
      <c r="C17" s="1" t="s">
        <v>16</v>
      </c>
      <c r="D17" s="73"/>
      <c r="E17" s="73"/>
      <c r="F17" s="73"/>
      <c r="I17" s="46">
        <f t="shared" si="0"/>
        <v>0.28333333333333333</v>
      </c>
      <c r="J17" s="47">
        <v>17</v>
      </c>
      <c r="K17" s="2"/>
      <c r="AA17" s="1"/>
    </row>
    <row r="18" spans="1:27" x14ac:dyDescent="0.25">
      <c r="B18" s="7"/>
      <c r="C18" s="1" t="s">
        <v>17</v>
      </c>
      <c r="D18" s="35">
        <f>D17*D16%</f>
        <v>0</v>
      </c>
      <c r="E18" s="35">
        <f>E17*E16%</f>
        <v>0</v>
      </c>
      <c r="F18" s="35">
        <f>F17*F16%</f>
        <v>0</v>
      </c>
      <c r="I18" s="49">
        <f t="shared" si="0"/>
        <v>0.3</v>
      </c>
      <c r="J18" s="50">
        <v>18</v>
      </c>
      <c r="K18" s="2"/>
      <c r="AA18" s="1"/>
    </row>
    <row r="19" spans="1:27" x14ac:dyDescent="0.25">
      <c r="B19" s="7"/>
      <c r="C19" s="1" t="s">
        <v>18</v>
      </c>
      <c r="D19" s="84">
        <v>50</v>
      </c>
      <c r="E19" s="84">
        <v>50</v>
      </c>
      <c r="F19" s="84">
        <v>50</v>
      </c>
      <c r="K19" s="2"/>
      <c r="AA19" s="1"/>
    </row>
    <row r="20" spans="1:27" x14ac:dyDescent="0.25">
      <c r="B20" s="7"/>
      <c r="C20" s="1" t="s">
        <v>19</v>
      </c>
      <c r="D20" s="37">
        <v>1.1627000000000001</v>
      </c>
      <c r="E20" s="37">
        <v>1.1627000000000001</v>
      </c>
      <c r="F20" s="37">
        <v>1.1627000000000001</v>
      </c>
      <c r="I20" s="1" t="s">
        <v>20</v>
      </c>
      <c r="K20" s="75">
        <v>100</v>
      </c>
      <c r="AA20" s="1"/>
    </row>
    <row r="21" spans="1:27" x14ac:dyDescent="0.25">
      <c r="B21" s="7"/>
      <c r="D21" s="21"/>
      <c r="E21" s="21"/>
      <c r="F21" s="21"/>
      <c r="K21" s="76"/>
      <c r="AA21" s="1"/>
    </row>
    <row r="22" spans="1:27" x14ac:dyDescent="0.25">
      <c r="A22" s="9"/>
      <c r="B22" s="15"/>
      <c r="C22" s="1" t="s">
        <v>21</v>
      </c>
      <c r="D22" s="41">
        <f>B50</f>
        <v>0</v>
      </c>
      <c r="E22" s="52">
        <f>SUM(B56)</f>
        <v>0</v>
      </c>
      <c r="F22" s="55">
        <f>B62</f>
        <v>0</v>
      </c>
      <c r="I22" s="17" t="s">
        <v>22</v>
      </c>
      <c r="J22" s="2"/>
      <c r="K22" s="75">
        <v>26</v>
      </c>
      <c r="AA22" s="1"/>
    </row>
    <row r="23" spans="1:27" x14ac:dyDescent="0.25">
      <c r="B23" s="7"/>
      <c r="C23" s="1" t="s">
        <v>23</v>
      </c>
      <c r="D23" s="41">
        <f>B51</f>
        <v>0</v>
      </c>
      <c r="E23" s="52">
        <f>SUM(B57)</f>
        <v>0</v>
      </c>
      <c r="F23" s="55">
        <f>B63</f>
        <v>0</v>
      </c>
      <c r="J23" s="9"/>
      <c r="K23" s="2"/>
      <c r="AA23" s="1"/>
    </row>
    <row r="24" spans="1:27" x14ac:dyDescent="0.25">
      <c r="B24" s="7"/>
      <c r="C24" s="1" t="s">
        <v>44</v>
      </c>
      <c r="D24" s="69">
        <f>SUM(D22:D23)</f>
        <v>0</v>
      </c>
      <c r="E24" s="70">
        <f t="shared" ref="E24:F24" si="1">SUM(E22:E23)</f>
        <v>0</v>
      </c>
      <c r="F24" s="71">
        <f t="shared" si="1"/>
        <v>0</v>
      </c>
      <c r="J24" s="9"/>
      <c r="K24" s="2"/>
      <c r="AA24" s="1"/>
    </row>
    <row r="25" spans="1:27" x14ac:dyDescent="0.25">
      <c r="B25" s="7"/>
      <c r="C25" s="1" t="s">
        <v>45</v>
      </c>
      <c r="D25" s="69"/>
      <c r="E25" s="70">
        <f>D24-E24</f>
        <v>0</v>
      </c>
      <c r="F25" s="71">
        <f>D24-F24</f>
        <v>0</v>
      </c>
      <c r="J25" s="9"/>
      <c r="K25" s="2"/>
      <c r="AA25" s="1"/>
    </row>
    <row r="26" spans="1:27" x14ac:dyDescent="0.25">
      <c r="B26" s="7"/>
      <c r="C26" s="1" t="s">
        <v>24</v>
      </c>
      <c r="D26" s="36">
        <f>D6+D7</f>
        <v>0</v>
      </c>
      <c r="E26" s="53">
        <f>E6+E7</f>
        <v>0</v>
      </c>
      <c r="F26" s="56">
        <f>F6+F7</f>
        <v>0</v>
      </c>
      <c r="G26" s="16"/>
      <c r="H26" s="16"/>
      <c r="K26" s="2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AA26" s="1"/>
    </row>
    <row r="27" spans="1:27" ht="15.75" x14ac:dyDescent="0.25">
      <c r="B27" s="7"/>
      <c r="C27" s="9" t="s">
        <v>25</v>
      </c>
      <c r="D27" s="51">
        <f>SUM(D22:D26)</f>
        <v>0</v>
      </c>
      <c r="E27" s="54">
        <f>SUM(E22:E26)</f>
        <v>0</v>
      </c>
      <c r="F27" s="38">
        <f>SUM(F22:F26)</f>
        <v>0</v>
      </c>
      <c r="G27" s="16"/>
      <c r="H27" s="16"/>
      <c r="K27" s="2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AA27" s="1"/>
    </row>
    <row r="28" spans="1:27" ht="15.75" x14ac:dyDescent="0.25">
      <c r="B28" s="7"/>
      <c r="C28" s="65" t="s">
        <v>43</v>
      </c>
      <c r="D28" s="66"/>
      <c r="E28" s="67" t="e">
        <f>E26/E25</f>
        <v>#DIV/0!</v>
      </c>
      <c r="F28" s="68" t="e">
        <f>F26/F25</f>
        <v>#DIV/0!</v>
      </c>
      <c r="G28" s="16"/>
      <c r="H28" s="16"/>
      <c r="K28" s="2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AA28" s="1"/>
    </row>
    <row r="29" spans="1:27" x14ac:dyDescent="0.25">
      <c r="B29" s="7"/>
      <c r="D29" s="62"/>
      <c r="E29" s="63" t="s">
        <v>32</v>
      </c>
      <c r="F29" s="64"/>
      <c r="G29" s="16"/>
      <c r="H29" s="16"/>
      <c r="K29" s="2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AA29" s="1"/>
    </row>
    <row r="30" spans="1:27" x14ac:dyDescent="0.25">
      <c r="B30" s="7"/>
      <c r="D30" s="58">
        <f>R52</f>
        <v>0</v>
      </c>
      <c r="E30" s="59">
        <f>SUM(R58)</f>
        <v>0</v>
      </c>
      <c r="F30" s="60">
        <f>R64</f>
        <v>0</v>
      </c>
      <c r="K30" s="2"/>
      <c r="AA30" s="1"/>
    </row>
    <row r="31" spans="1:27" x14ac:dyDescent="0.25">
      <c r="B31" s="7"/>
      <c r="D31" s="39"/>
      <c r="E31" s="57" t="s">
        <v>33</v>
      </c>
      <c r="F31" s="40"/>
      <c r="K31" s="2"/>
      <c r="AA31" s="1"/>
    </row>
    <row r="32" spans="1:27" x14ac:dyDescent="0.25">
      <c r="B32" s="10" t="s">
        <v>26</v>
      </c>
      <c r="C32" s="77">
        <v>1</v>
      </c>
      <c r="D32" s="58">
        <f>D30*C32</f>
        <v>0</v>
      </c>
      <c r="E32" s="59">
        <f>E30*C32</f>
        <v>0</v>
      </c>
      <c r="F32" s="60">
        <f>F30*C32</f>
        <v>0</v>
      </c>
      <c r="I32" s="14"/>
      <c r="K32" s="2"/>
      <c r="AA32" s="1"/>
    </row>
    <row r="33" spans="1:27" x14ac:dyDescent="0.25">
      <c r="B33" s="18"/>
      <c r="C33" s="19"/>
      <c r="D33" s="19"/>
      <c r="E33" s="19"/>
      <c r="F33" s="19"/>
      <c r="G33" s="19"/>
      <c r="H33" s="19"/>
      <c r="I33" s="19"/>
      <c r="J33" s="19"/>
      <c r="K33" s="20"/>
      <c r="AA33" s="1"/>
    </row>
    <row r="34" spans="1:27" x14ac:dyDescent="0.25">
      <c r="D34" s="14"/>
      <c r="E34" s="14"/>
      <c r="F34" s="14"/>
      <c r="AA34" s="1"/>
    </row>
    <row r="35" spans="1:27" x14ac:dyDescent="0.25">
      <c r="C35" s="17" t="s">
        <v>46</v>
      </c>
      <c r="D35" s="78">
        <f>D18*D19*1.1627*K22/1000</f>
        <v>0</v>
      </c>
      <c r="E35" s="79">
        <f>E18*E19*1.1627*$K$22/1000</f>
        <v>0</v>
      </c>
      <c r="F35" s="80">
        <f>F18*F19*1.1627*$K$22/1000</f>
        <v>0</v>
      </c>
      <c r="I35" s="1" t="s">
        <v>27</v>
      </c>
      <c r="AA35" s="1"/>
    </row>
    <row r="36" spans="1:27" x14ac:dyDescent="0.25">
      <c r="C36" s="17" t="s">
        <v>47</v>
      </c>
      <c r="D36" s="81">
        <f>D35*$C$32</f>
        <v>0</v>
      </c>
      <c r="E36" s="82">
        <f>E35*$C$32</f>
        <v>0</v>
      </c>
      <c r="F36" s="83">
        <f>F35*$C$32</f>
        <v>0</v>
      </c>
      <c r="I36" s="1" t="s">
        <v>28</v>
      </c>
      <c r="AA36" s="1"/>
    </row>
    <row r="37" spans="1:27" x14ac:dyDescent="0.25">
      <c r="C37" s="17" t="s">
        <v>48</v>
      </c>
      <c r="D37" s="81">
        <f>D36*$D$4</f>
        <v>0</v>
      </c>
      <c r="E37" s="82">
        <f>E36*$D$4</f>
        <v>0</v>
      </c>
      <c r="F37" s="83">
        <f>F36*$D$4</f>
        <v>0</v>
      </c>
      <c r="AA37" s="1"/>
    </row>
    <row r="38" spans="1:27" x14ac:dyDescent="0.25">
      <c r="D38" s="61"/>
      <c r="E38" s="42"/>
      <c r="F38" s="43"/>
      <c r="AA38" s="1"/>
    </row>
    <row r="39" spans="1:27" x14ac:dyDescent="0.25">
      <c r="C39" s="17" t="s">
        <v>29</v>
      </c>
      <c r="D39" s="81">
        <f>D18*D19*D20/K20</f>
        <v>0</v>
      </c>
      <c r="E39" s="82">
        <f>E18*E19*E20/$K$20</f>
        <v>0</v>
      </c>
      <c r="F39" s="83">
        <f>F18*F19*F20/$K$20</f>
        <v>0</v>
      </c>
      <c r="AA39" s="1"/>
    </row>
    <row r="40" spans="1:27" x14ac:dyDescent="0.25">
      <c r="C40" s="17" t="s">
        <v>30</v>
      </c>
      <c r="D40" s="81">
        <f>D39*D4</f>
        <v>0</v>
      </c>
      <c r="E40" s="82">
        <f>E39*$D$4</f>
        <v>0</v>
      </c>
      <c r="F40" s="83">
        <f>F39*$D$4</f>
        <v>0</v>
      </c>
      <c r="AA40" s="1"/>
    </row>
    <row r="41" spans="1:27" x14ac:dyDescent="0.25">
      <c r="AA41" s="1"/>
    </row>
    <row r="42" spans="1:27" x14ac:dyDescent="0.25">
      <c r="AA42" s="1"/>
    </row>
    <row r="43" spans="1:27" x14ac:dyDescent="0.25">
      <c r="I43" s="16"/>
      <c r="AA43" s="1"/>
    </row>
    <row r="44" spans="1:27" x14ac:dyDescent="0.25">
      <c r="AA44" s="1"/>
    </row>
    <row r="45" spans="1:27" x14ac:dyDescent="0.25">
      <c r="AA45" s="1"/>
    </row>
    <row r="46" spans="1:27" x14ac:dyDescent="0.25">
      <c r="AA46" s="1"/>
    </row>
    <row r="47" spans="1:27" hidden="1" x14ac:dyDescent="0.25">
      <c r="B47" s="33" t="s">
        <v>34</v>
      </c>
      <c r="AA47" s="1"/>
    </row>
    <row r="48" spans="1:27" hidden="1" x14ac:dyDescent="0.25">
      <c r="A48" s="1" t="s">
        <v>37</v>
      </c>
      <c r="B48" s="3">
        <f>D8</f>
        <v>0</v>
      </c>
      <c r="C48" s="22">
        <f t="shared" ref="C48:Q48" si="2">B48*1.02</f>
        <v>0</v>
      </c>
      <c r="D48" s="22">
        <f t="shared" si="2"/>
        <v>0</v>
      </c>
      <c r="E48" s="22">
        <f t="shared" si="2"/>
        <v>0</v>
      </c>
      <c r="F48" s="22">
        <f t="shared" si="2"/>
        <v>0</v>
      </c>
      <c r="G48" s="22">
        <f t="shared" si="2"/>
        <v>0</v>
      </c>
      <c r="H48" s="22">
        <f t="shared" si="2"/>
        <v>0</v>
      </c>
      <c r="I48" s="22">
        <f t="shared" si="2"/>
        <v>0</v>
      </c>
      <c r="J48" s="22">
        <f t="shared" si="2"/>
        <v>0</v>
      </c>
      <c r="K48" s="22">
        <f t="shared" si="2"/>
        <v>0</v>
      </c>
      <c r="L48" s="22">
        <f t="shared" si="2"/>
        <v>0</v>
      </c>
      <c r="M48" s="22">
        <f t="shared" si="2"/>
        <v>0</v>
      </c>
      <c r="N48" s="22">
        <f t="shared" si="2"/>
        <v>0</v>
      </c>
      <c r="O48" s="22">
        <f t="shared" si="2"/>
        <v>0</v>
      </c>
      <c r="P48" s="22">
        <f t="shared" si="2"/>
        <v>0</v>
      </c>
      <c r="Q48" s="22">
        <f t="shared" si="2"/>
        <v>0</v>
      </c>
      <c r="R48" s="6"/>
      <c r="AA48" s="1"/>
    </row>
    <row r="49" spans="1:27" hidden="1" x14ac:dyDescent="0.25">
      <c r="A49" s="1" t="s">
        <v>38</v>
      </c>
      <c r="B49" s="7">
        <f>D9</f>
        <v>0</v>
      </c>
      <c r="C49" s="12">
        <f t="shared" ref="C49:Q49" si="3">B49*1.02</f>
        <v>0</v>
      </c>
      <c r="D49" s="12">
        <f t="shared" si="3"/>
        <v>0</v>
      </c>
      <c r="E49" s="12">
        <f t="shared" si="3"/>
        <v>0</v>
      </c>
      <c r="F49" s="12">
        <f t="shared" si="3"/>
        <v>0</v>
      </c>
      <c r="G49" s="12">
        <f t="shared" si="3"/>
        <v>0</v>
      </c>
      <c r="H49" s="12">
        <f t="shared" si="3"/>
        <v>0</v>
      </c>
      <c r="I49" s="12">
        <f t="shared" si="3"/>
        <v>0</v>
      </c>
      <c r="J49" s="12">
        <f t="shared" si="3"/>
        <v>0</v>
      </c>
      <c r="K49" s="12">
        <f t="shared" si="3"/>
        <v>0</v>
      </c>
      <c r="L49" s="12">
        <f t="shared" si="3"/>
        <v>0</v>
      </c>
      <c r="M49" s="12">
        <f t="shared" si="3"/>
        <v>0</v>
      </c>
      <c r="N49" s="12">
        <f t="shared" si="3"/>
        <v>0</v>
      </c>
      <c r="O49" s="12">
        <f t="shared" si="3"/>
        <v>0</v>
      </c>
      <c r="P49" s="12">
        <f t="shared" si="3"/>
        <v>0</v>
      </c>
      <c r="Q49" s="12">
        <f t="shared" si="3"/>
        <v>0</v>
      </c>
      <c r="R49" s="2"/>
      <c r="AA49" s="1"/>
    </row>
    <row r="50" spans="1:27" hidden="1" x14ac:dyDescent="0.25">
      <c r="A50" s="1" t="s">
        <v>39</v>
      </c>
      <c r="B50" s="23">
        <f t="shared" ref="B50:Q50" si="4">$D$16*B48</f>
        <v>0</v>
      </c>
      <c r="C50" s="16">
        <f t="shared" si="4"/>
        <v>0</v>
      </c>
      <c r="D50" s="16">
        <f t="shared" si="4"/>
        <v>0</v>
      </c>
      <c r="E50" s="16">
        <f t="shared" si="4"/>
        <v>0</v>
      </c>
      <c r="F50" s="16">
        <f t="shared" si="4"/>
        <v>0</v>
      </c>
      <c r="G50" s="16">
        <f t="shared" si="4"/>
        <v>0</v>
      </c>
      <c r="H50" s="16">
        <f t="shared" si="4"/>
        <v>0</v>
      </c>
      <c r="I50" s="16">
        <f t="shared" si="4"/>
        <v>0</v>
      </c>
      <c r="J50" s="16">
        <f t="shared" si="4"/>
        <v>0</v>
      </c>
      <c r="K50" s="16">
        <f t="shared" si="4"/>
        <v>0</v>
      </c>
      <c r="L50" s="16">
        <f t="shared" si="4"/>
        <v>0</v>
      </c>
      <c r="M50" s="16">
        <f t="shared" si="4"/>
        <v>0</v>
      </c>
      <c r="N50" s="16">
        <f t="shared" si="4"/>
        <v>0</v>
      </c>
      <c r="O50" s="16">
        <f t="shared" si="4"/>
        <v>0</v>
      </c>
      <c r="P50" s="16">
        <f t="shared" si="4"/>
        <v>0</v>
      </c>
      <c r="Q50" s="16">
        <f t="shared" si="4"/>
        <v>0</v>
      </c>
      <c r="R50" s="2"/>
      <c r="AA50" s="1"/>
    </row>
    <row r="51" spans="1:27" hidden="1" x14ac:dyDescent="0.25">
      <c r="A51" s="1" t="s">
        <v>40</v>
      </c>
      <c r="B51" s="23">
        <f t="shared" ref="B51:Q51" si="5">$D$18*$D$19*$D$20*B49</f>
        <v>0</v>
      </c>
      <c r="C51" s="16">
        <f t="shared" si="5"/>
        <v>0</v>
      </c>
      <c r="D51" s="16">
        <f t="shared" si="5"/>
        <v>0</v>
      </c>
      <c r="E51" s="16">
        <f t="shared" si="5"/>
        <v>0</v>
      </c>
      <c r="F51" s="16">
        <f t="shared" si="5"/>
        <v>0</v>
      </c>
      <c r="G51" s="16">
        <f t="shared" si="5"/>
        <v>0</v>
      </c>
      <c r="H51" s="16">
        <f t="shared" si="5"/>
        <v>0</v>
      </c>
      <c r="I51" s="16">
        <f t="shared" si="5"/>
        <v>0</v>
      </c>
      <c r="J51" s="16">
        <f t="shared" si="5"/>
        <v>0</v>
      </c>
      <c r="K51" s="16">
        <f t="shared" si="5"/>
        <v>0</v>
      </c>
      <c r="L51" s="16">
        <f t="shared" si="5"/>
        <v>0</v>
      </c>
      <c r="M51" s="16">
        <f t="shared" si="5"/>
        <v>0</v>
      </c>
      <c r="N51" s="16">
        <f t="shared" si="5"/>
        <v>0</v>
      </c>
      <c r="O51" s="16">
        <f t="shared" si="5"/>
        <v>0</v>
      </c>
      <c r="P51" s="16">
        <f t="shared" si="5"/>
        <v>0</v>
      </c>
      <c r="Q51" s="16">
        <f t="shared" si="5"/>
        <v>0</v>
      </c>
      <c r="R51" s="2"/>
      <c r="AA51" s="1"/>
    </row>
    <row r="52" spans="1:27" hidden="1" x14ac:dyDescent="0.25">
      <c r="A52" s="1" t="s">
        <v>41</v>
      </c>
      <c r="B52" s="24">
        <f>B50+B51+$D$6+$D$7</f>
        <v>0</v>
      </c>
      <c r="C52" s="25">
        <f t="shared" ref="C52:Q52" si="6">C50+C51</f>
        <v>0</v>
      </c>
      <c r="D52" s="25">
        <f t="shared" si="6"/>
        <v>0</v>
      </c>
      <c r="E52" s="25">
        <f t="shared" si="6"/>
        <v>0</v>
      </c>
      <c r="F52" s="25">
        <f t="shared" si="6"/>
        <v>0</v>
      </c>
      <c r="G52" s="25">
        <f t="shared" si="6"/>
        <v>0</v>
      </c>
      <c r="H52" s="25">
        <f t="shared" si="6"/>
        <v>0</v>
      </c>
      <c r="I52" s="25">
        <f t="shared" si="6"/>
        <v>0</v>
      </c>
      <c r="J52" s="25">
        <f t="shared" si="6"/>
        <v>0</v>
      </c>
      <c r="K52" s="25">
        <f t="shared" si="6"/>
        <v>0</v>
      </c>
      <c r="L52" s="25">
        <f t="shared" si="6"/>
        <v>0</v>
      </c>
      <c r="M52" s="25">
        <f t="shared" si="6"/>
        <v>0</v>
      </c>
      <c r="N52" s="25">
        <f t="shared" si="6"/>
        <v>0</v>
      </c>
      <c r="O52" s="25">
        <f t="shared" si="6"/>
        <v>0</v>
      </c>
      <c r="P52" s="25">
        <f t="shared" si="6"/>
        <v>0</v>
      </c>
      <c r="Q52" s="25">
        <f t="shared" si="6"/>
        <v>0</v>
      </c>
      <c r="R52" s="26">
        <f>SUM(B52:Q52)</f>
        <v>0</v>
      </c>
      <c r="AA52" s="1"/>
    </row>
    <row r="53" spans="1:27" hidden="1" x14ac:dyDescent="0.25">
      <c r="B53" s="33" t="s">
        <v>36</v>
      </c>
      <c r="AA53" s="1"/>
    </row>
    <row r="54" spans="1:27" hidden="1" x14ac:dyDescent="0.25">
      <c r="A54" s="1" t="s">
        <v>37</v>
      </c>
      <c r="B54" s="29">
        <f>SUM(E8)</f>
        <v>0</v>
      </c>
      <c r="C54" s="22">
        <f t="shared" ref="C54:Q54" si="7">B54*1.02</f>
        <v>0</v>
      </c>
      <c r="D54" s="22">
        <f t="shared" si="7"/>
        <v>0</v>
      </c>
      <c r="E54" s="22">
        <f t="shared" si="7"/>
        <v>0</v>
      </c>
      <c r="F54" s="22">
        <f t="shared" si="7"/>
        <v>0</v>
      </c>
      <c r="G54" s="22">
        <f t="shared" si="7"/>
        <v>0</v>
      </c>
      <c r="H54" s="22">
        <f t="shared" si="7"/>
        <v>0</v>
      </c>
      <c r="I54" s="22">
        <f t="shared" si="7"/>
        <v>0</v>
      </c>
      <c r="J54" s="22">
        <f t="shared" si="7"/>
        <v>0</v>
      </c>
      <c r="K54" s="22">
        <f t="shared" si="7"/>
        <v>0</v>
      </c>
      <c r="L54" s="22">
        <f t="shared" si="7"/>
        <v>0</v>
      </c>
      <c r="M54" s="22">
        <f t="shared" si="7"/>
        <v>0</v>
      </c>
      <c r="N54" s="22">
        <f t="shared" si="7"/>
        <v>0</v>
      </c>
      <c r="O54" s="22">
        <f t="shared" si="7"/>
        <v>0</v>
      </c>
      <c r="P54" s="22">
        <f t="shared" si="7"/>
        <v>0</v>
      </c>
      <c r="Q54" s="22">
        <f t="shared" si="7"/>
        <v>0</v>
      </c>
      <c r="R54" s="6"/>
      <c r="AA54" s="1"/>
    </row>
    <row r="55" spans="1:27" hidden="1" x14ac:dyDescent="0.25">
      <c r="A55" s="1" t="s">
        <v>38</v>
      </c>
      <c r="B55" s="28">
        <f>E9</f>
        <v>0</v>
      </c>
      <c r="C55" s="12">
        <f>B55*1.02</f>
        <v>0</v>
      </c>
      <c r="D55" s="12">
        <f t="shared" ref="D55:Q55" si="8">C55*1.02</f>
        <v>0</v>
      </c>
      <c r="E55" s="12">
        <f t="shared" si="8"/>
        <v>0</v>
      </c>
      <c r="F55" s="12">
        <f t="shared" si="8"/>
        <v>0</v>
      </c>
      <c r="G55" s="12">
        <f t="shared" si="8"/>
        <v>0</v>
      </c>
      <c r="H55" s="12">
        <f t="shared" si="8"/>
        <v>0</v>
      </c>
      <c r="I55" s="12">
        <f t="shared" si="8"/>
        <v>0</v>
      </c>
      <c r="J55" s="12">
        <f t="shared" si="8"/>
        <v>0</v>
      </c>
      <c r="K55" s="12">
        <f t="shared" si="8"/>
        <v>0</v>
      </c>
      <c r="L55" s="12">
        <f t="shared" si="8"/>
        <v>0</v>
      </c>
      <c r="M55" s="12">
        <f t="shared" si="8"/>
        <v>0</v>
      </c>
      <c r="N55" s="12">
        <f t="shared" si="8"/>
        <v>0</v>
      </c>
      <c r="O55" s="12">
        <f t="shared" si="8"/>
        <v>0</v>
      </c>
      <c r="P55" s="12">
        <f t="shared" si="8"/>
        <v>0</v>
      </c>
      <c r="Q55" s="12">
        <f t="shared" si="8"/>
        <v>0</v>
      </c>
      <c r="R55" s="2"/>
      <c r="AA55" s="1"/>
    </row>
    <row r="56" spans="1:27" hidden="1" x14ac:dyDescent="0.25">
      <c r="A56" s="1" t="s">
        <v>39</v>
      </c>
      <c r="B56" s="23">
        <f>SUM($E$16*B54)</f>
        <v>0</v>
      </c>
      <c r="C56" s="16">
        <f t="shared" ref="C56:Q56" si="9">SUM($E$16*C54)</f>
        <v>0</v>
      </c>
      <c r="D56" s="16">
        <f t="shared" si="9"/>
        <v>0</v>
      </c>
      <c r="E56" s="16">
        <f t="shared" si="9"/>
        <v>0</v>
      </c>
      <c r="F56" s="16">
        <f t="shared" si="9"/>
        <v>0</v>
      </c>
      <c r="G56" s="16">
        <f t="shared" si="9"/>
        <v>0</v>
      </c>
      <c r="H56" s="16">
        <f t="shared" si="9"/>
        <v>0</v>
      </c>
      <c r="I56" s="16">
        <f t="shared" si="9"/>
        <v>0</v>
      </c>
      <c r="J56" s="16">
        <f t="shared" si="9"/>
        <v>0</v>
      </c>
      <c r="K56" s="16">
        <f t="shared" si="9"/>
        <v>0</v>
      </c>
      <c r="L56" s="16">
        <f t="shared" si="9"/>
        <v>0</v>
      </c>
      <c r="M56" s="16">
        <f t="shared" si="9"/>
        <v>0</v>
      </c>
      <c r="N56" s="16">
        <f t="shared" si="9"/>
        <v>0</v>
      </c>
      <c r="O56" s="16">
        <f t="shared" si="9"/>
        <v>0</v>
      </c>
      <c r="P56" s="16">
        <f t="shared" si="9"/>
        <v>0</v>
      </c>
      <c r="Q56" s="16">
        <f t="shared" si="9"/>
        <v>0</v>
      </c>
      <c r="R56" s="2"/>
      <c r="AA56" s="1"/>
    </row>
    <row r="57" spans="1:27" hidden="1" x14ac:dyDescent="0.25">
      <c r="A57" s="1" t="s">
        <v>40</v>
      </c>
      <c r="B57" s="23">
        <f>SUM($E$18*$E$19*$E$20*B55)</f>
        <v>0</v>
      </c>
      <c r="C57" s="16">
        <f t="shared" ref="C57:Q57" si="10">SUM($E$18*$E$19*$E$20*C55)</f>
        <v>0</v>
      </c>
      <c r="D57" s="16">
        <f t="shared" si="10"/>
        <v>0</v>
      </c>
      <c r="E57" s="16">
        <f t="shared" si="10"/>
        <v>0</v>
      </c>
      <c r="F57" s="16">
        <f t="shared" si="10"/>
        <v>0</v>
      </c>
      <c r="G57" s="16">
        <f t="shared" si="10"/>
        <v>0</v>
      </c>
      <c r="H57" s="16">
        <f t="shared" si="10"/>
        <v>0</v>
      </c>
      <c r="I57" s="16">
        <f t="shared" si="10"/>
        <v>0</v>
      </c>
      <c r="J57" s="16">
        <f t="shared" si="10"/>
        <v>0</v>
      </c>
      <c r="K57" s="16">
        <f t="shared" si="10"/>
        <v>0</v>
      </c>
      <c r="L57" s="16">
        <f t="shared" si="10"/>
        <v>0</v>
      </c>
      <c r="M57" s="16">
        <f t="shared" si="10"/>
        <v>0</v>
      </c>
      <c r="N57" s="16">
        <f t="shared" si="10"/>
        <v>0</v>
      </c>
      <c r="O57" s="16">
        <f t="shared" si="10"/>
        <v>0</v>
      </c>
      <c r="P57" s="16">
        <f t="shared" si="10"/>
        <v>0</v>
      </c>
      <c r="Q57" s="16">
        <f t="shared" si="10"/>
        <v>0</v>
      </c>
      <c r="R57" s="2"/>
      <c r="AA57" s="1"/>
    </row>
    <row r="58" spans="1:27" hidden="1" x14ac:dyDescent="0.25">
      <c r="A58" s="1" t="s">
        <v>41</v>
      </c>
      <c r="B58" s="30">
        <f>SUM(B56+B57+$E$6+$E$7)</f>
        <v>0</v>
      </c>
      <c r="C58" s="31">
        <f>SUM(C56+C57)</f>
        <v>0</v>
      </c>
      <c r="D58" s="31">
        <f t="shared" ref="D58:Q58" si="11">SUM(D56+D57)</f>
        <v>0</v>
      </c>
      <c r="E58" s="31">
        <f t="shared" si="11"/>
        <v>0</v>
      </c>
      <c r="F58" s="31">
        <f t="shared" si="11"/>
        <v>0</v>
      </c>
      <c r="G58" s="31">
        <f t="shared" si="11"/>
        <v>0</v>
      </c>
      <c r="H58" s="31">
        <f t="shared" si="11"/>
        <v>0</v>
      </c>
      <c r="I58" s="31">
        <f t="shared" si="11"/>
        <v>0</v>
      </c>
      <c r="J58" s="31">
        <f t="shared" si="11"/>
        <v>0</v>
      </c>
      <c r="K58" s="31">
        <f t="shared" si="11"/>
        <v>0</v>
      </c>
      <c r="L58" s="31">
        <f t="shared" si="11"/>
        <v>0</v>
      </c>
      <c r="M58" s="31">
        <f t="shared" si="11"/>
        <v>0</v>
      </c>
      <c r="N58" s="31">
        <f t="shared" si="11"/>
        <v>0</v>
      </c>
      <c r="O58" s="31">
        <f t="shared" si="11"/>
        <v>0</v>
      </c>
      <c r="P58" s="31">
        <f t="shared" si="11"/>
        <v>0</v>
      </c>
      <c r="Q58" s="31">
        <f t="shared" si="11"/>
        <v>0</v>
      </c>
      <c r="R58" s="32">
        <f>SUM(B58:Q58)</f>
        <v>0</v>
      </c>
      <c r="AA58" s="1"/>
    </row>
    <row r="59" spans="1:27" hidden="1" x14ac:dyDescent="0.25">
      <c r="B59" s="33" t="s">
        <v>31</v>
      </c>
      <c r="AA59" s="1"/>
    </row>
    <row r="60" spans="1:27" hidden="1" x14ac:dyDescent="0.25">
      <c r="A60" s="1" t="s">
        <v>37</v>
      </c>
      <c r="B60" s="27">
        <f>F8</f>
        <v>0</v>
      </c>
      <c r="C60" s="22">
        <f>B60*1.02</f>
        <v>0</v>
      </c>
      <c r="D60" s="22">
        <f t="shared" ref="D60:Q60" si="12">C60*1.02</f>
        <v>0</v>
      </c>
      <c r="E60" s="22">
        <f t="shared" si="12"/>
        <v>0</v>
      </c>
      <c r="F60" s="22">
        <f t="shared" si="12"/>
        <v>0</v>
      </c>
      <c r="G60" s="22">
        <f t="shared" si="12"/>
        <v>0</v>
      </c>
      <c r="H60" s="22">
        <f t="shared" si="12"/>
        <v>0</v>
      </c>
      <c r="I60" s="22">
        <f t="shared" si="12"/>
        <v>0</v>
      </c>
      <c r="J60" s="22">
        <f t="shared" si="12"/>
        <v>0</v>
      </c>
      <c r="K60" s="22">
        <f t="shared" si="12"/>
        <v>0</v>
      </c>
      <c r="L60" s="22">
        <f t="shared" si="12"/>
        <v>0</v>
      </c>
      <c r="M60" s="22">
        <f t="shared" si="12"/>
        <v>0</v>
      </c>
      <c r="N60" s="22">
        <f t="shared" si="12"/>
        <v>0</v>
      </c>
      <c r="O60" s="22">
        <f t="shared" si="12"/>
        <v>0</v>
      </c>
      <c r="P60" s="22">
        <f t="shared" si="12"/>
        <v>0</v>
      </c>
      <c r="Q60" s="22">
        <f t="shared" si="12"/>
        <v>0</v>
      </c>
      <c r="R60" s="6"/>
      <c r="AA60" s="1"/>
    </row>
    <row r="61" spans="1:27" hidden="1" x14ac:dyDescent="0.25">
      <c r="A61" s="1" t="s">
        <v>38</v>
      </c>
      <c r="B61" s="28">
        <f>D9</f>
        <v>0</v>
      </c>
      <c r="C61" s="12">
        <f>B61*1.02</f>
        <v>0</v>
      </c>
      <c r="D61" s="12">
        <f t="shared" ref="D61:Q61" si="13">C61*1.02</f>
        <v>0</v>
      </c>
      <c r="E61" s="12">
        <f t="shared" si="13"/>
        <v>0</v>
      </c>
      <c r="F61" s="12">
        <f t="shared" si="13"/>
        <v>0</v>
      </c>
      <c r="G61" s="12">
        <f t="shared" si="13"/>
        <v>0</v>
      </c>
      <c r="H61" s="12">
        <f t="shared" si="13"/>
        <v>0</v>
      </c>
      <c r="I61" s="12">
        <f t="shared" si="13"/>
        <v>0</v>
      </c>
      <c r="J61" s="12">
        <f t="shared" si="13"/>
        <v>0</v>
      </c>
      <c r="K61" s="12">
        <f t="shared" si="13"/>
        <v>0</v>
      </c>
      <c r="L61" s="12">
        <f t="shared" si="13"/>
        <v>0</v>
      </c>
      <c r="M61" s="12">
        <f t="shared" si="13"/>
        <v>0</v>
      </c>
      <c r="N61" s="12">
        <f t="shared" si="13"/>
        <v>0</v>
      </c>
      <c r="O61" s="12">
        <f t="shared" si="13"/>
        <v>0</v>
      </c>
      <c r="P61" s="12">
        <f t="shared" si="13"/>
        <v>0</v>
      </c>
      <c r="Q61" s="12">
        <f t="shared" si="13"/>
        <v>0</v>
      </c>
      <c r="R61" s="2"/>
      <c r="AA61" s="1"/>
    </row>
    <row r="62" spans="1:27" hidden="1" x14ac:dyDescent="0.25">
      <c r="A62" s="1" t="s">
        <v>39</v>
      </c>
      <c r="B62" s="23">
        <f t="shared" ref="B62:Q62" si="14">$F$16*B60</f>
        <v>0</v>
      </c>
      <c r="C62" s="16">
        <f t="shared" si="14"/>
        <v>0</v>
      </c>
      <c r="D62" s="16">
        <f t="shared" si="14"/>
        <v>0</v>
      </c>
      <c r="E62" s="16">
        <f t="shared" si="14"/>
        <v>0</v>
      </c>
      <c r="F62" s="16">
        <f t="shared" si="14"/>
        <v>0</v>
      </c>
      <c r="G62" s="16">
        <f t="shared" si="14"/>
        <v>0</v>
      </c>
      <c r="H62" s="16">
        <f t="shared" si="14"/>
        <v>0</v>
      </c>
      <c r="I62" s="16">
        <f t="shared" si="14"/>
        <v>0</v>
      </c>
      <c r="J62" s="16">
        <f t="shared" si="14"/>
        <v>0</v>
      </c>
      <c r="K62" s="16">
        <f t="shared" si="14"/>
        <v>0</v>
      </c>
      <c r="L62" s="16">
        <f t="shared" si="14"/>
        <v>0</v>
      </c>
      <c r="M62" s="16">
        <f t="shared" si="14"/>
        <v>0</v>
      </c>
      <c r="N62" s="16">
        <f t="shared" si="14"/>
        <v>0</v>
      </c>
      <c r="O62" s="16">
        <f t="shared" si="14"/>
        <v>0</v>
      </c>
      <c r="P62" s="16">
        <f t="shared" si="14"/>
        <v>0</v>
      </c>
      <c r="Q62" s="16">
        <f t="shared" si="14"/>
        <v>0</v>
      </c>
      <c r="R62" s="2"/>
      <c r="AA62" s="1"/>
    </row>
    <row r="63" spans="1:27" hidden="1" x14ac:dyDescent="0.25">
      <c r="A63" s="1" t="s">
        <v>40</v>
      </c>
      <c r="B63" s="23">
        <f t="shared" ref="B63:Q63" si="15">$F$18*$F$19*$F$20*B61</f>
        <v>0</v>
      </c>
      <c r="C63" s="16">
        <f t="shared" si="15"/>
        <v>0</v>
      </c>
      <c r="D63" s="16">
        <f t="shared" si="15"/>
        <v>0</v>
      </c>
      <c r="E63" s="16">
        <f t="shared" si="15"/>
        <v>0</v>
      </c>
      <c r="F63" s="16">
        <f t="shared" si="15"/>
        <v>0</v>
      </c>
      <c r="G63" s="16">
        <f t="shared" si="15"/>
        <v>0</v>
      </c>
      <c r="H63" s="16">
        <f t="shared" si="15"/>
        <v>0</v>
      </c>
      <c r="I63" s="16">
        <f t="shared" si="15"/>
        <v>0</v>
      </c>
      <c r="J63" s="16">
        <f t="shared" si="15"/>
        <v>0</v>
      </c>
      <c r="K63" s="16">
        <f t="shared" si="15"/>
        <v>0</v>
      </c>
      <c r="L63" s="16">
        <f t="shared" si="15"/>
        <v>0</v>
      </c>
      <c r="M63" s="16">
        <f t="shared" si="15"/>
        <v>0</v>
      </c>
      <c r="N63" s="16">
        <f t="shared" si="15"/>
        <v>0</v>
      </c>
      <c r="O63" s="16">
        <f t="shared" si="15"/>
        <v>0</v>
      </c>
      <c r="P63" s="16">
        <f t="shared" si="15"/>
        <v>0</v>
      </c>
      <c r="Q63" s="16">
        <f t="shared" si="15"/>
        <v>0</v>
      </c>
      <c r="R63" s="2"/>
      <c r="AA63" s="1"/>
    </row>
    <row r="64" spans="1:27" hidden="1" x14ac:dyDescent="0.25">
      <c r="A64" s="1" t="s">
        <v>41</v>
      </c>
      <c r="B64" s="24">
        <f>B62+B63+$F$6+$F$7</f>
        <v>0</v>
      </c>
      <c r="C64" s="25">
        <f t="shared" ref="C64:Q64" si="16">C62+C63</f>
        <v>0</v>
      </c>
      <c r="D64" s="25">
        <f t="shared" si="16"/>
        <v>0</v>
      </c>
      <c r="E64" s="25">
        <f t="shared" si="16"/>
        <v>0</v>
      </c>
      <c r="F64" s="25">
        <f t="shared" si="16"/>
        <v>0</v>
      </c>
      <c r="G64" s="25">
        <f t="shared" si="16"/>
        <v>0</v>
      </c>
      <c r="H64" s="25">
        <f t="shared" si="16"/>
        <v>0</v>
      </c>
      <c r="I64" s="25">
        <f t="shared" si="16"/>
        <v>0</v>
      </c>
      <c r="J64" s="25">
        <f t="shared" si="16"/>
        <v>0</v>
      </c>
      <c r="K64" s="25">
        <f t="shared" si="16"/>
        <v>0</v>
      </c>
      <c r="L64" s="25">
        <f t="shared" si="16"/>
        <v>0</v>
      </c>
      <c r="M64" s="25">
        <f t="shared" si="16"/>
        <v>0</v>
      </c>
      <c r="N64" s="25">
        <f t="shared" si="16"/>
        <v>0</v>
      </c>
      <c r="O64" s="25">
        <f t="shared" si="16"/>
        <v>0</v>
      </c>
      <c r="P64" s="25">
        <f t="shared" si="16"/>
        <v>0</v>
      </c>
      <c r="Q64" s="25">
        <f t="shared" si="16"/>
        <v>0</v>
      </c>
      <c r="R64" s="26">
        <f>SUM(B64:Q64)</f>
        <v>0</v>
      </c>
      <c r="AA64" s="1"/>
    </row>
    <row r="65" spans="27:27" hidden="1" x14ac:dyDescent="0.25">
      <c r="AA65" s="1"/>
    </row>
    <row r="66" spans="27:27" hidden="1" x14ac:dyDescent="0.25">
      <c r="AA66" s="1"/>
    </row>
    <row r="67" spans="27:27" x14ac:dyDescent="0.25">
      <c r="AA67" s="1"/>
    </row>
    <row r="68" spans="27:27" x14ac:dyDescent="0.25">
      <c r="AA68" s="1"/>
    </row>
    <row r="69" spans="27:27" x14ac:dyDescent="0.25">
      <c r="AA69" s="1"/>
    </row>
    <row r="70" spans="27:27" x14ac:dyDescent="0.25">
      <c r="AA70" s="1"/>
    </row>
    <row r="71" spans="27:27" x14ac:dyDescent="0.25">
      <c r="AA71" s="1"/>
    </row>
    <row r="72" spans="27:27" x14ac:dyDescent="0.25">
      <c r="AA72" s="1"/>
    </row>
    <row r="73" spans="27:27" x14ac:dyDescent="0.25">
      <c r="AA73" s="1"/>
    </row>
    <row r="74" spans="27:27" x14ac:dyDescent="0.25">
      <c r="AA74" s="1"/>
    </row>
    <row r="75" spans="27:27" x14ac:dyDescent="0.25">
      <c r="AA75" s="1"/>
    </row>
    <row r="76" spans="27:27" x14ac:dyDescent="0.25">
      <c r="AA76" s="1"/>
    </row>
    <row r="77" spans="27:27" x14ac:dyDescent="0.25">
      <c r="AA77" s="1"/>
    </row>
    <row r="78" spans="27:27" x14ac:dyDescent="0.25">
      <c r="AA78" s="1"/>
    </row>
    <row r="79" spans="27:27" x14ac:dyDescent="0.25">
      <c r="AA79" s="1"/>
    </row>
    <row r="80" spans="27:27" x14ac:dyDescent="0.25">
      <c r="AA80" s="1"/>
    </row>
    <row r="81" spans="27:27" x14ac:dyDescent="0.25">
      <c r="AA81" s="1"/>
    </row>
    <row r="82" spans="27:27" x14ac:dyDescent="0.25">
      <c r="AA82" s="1"/>
    </row>
    <row r="83" spans="27:27" x14ac:dyDescent="0.25">
      <c r="AA83" s="1"/>
    </row>
    <row r="84" spans="27:27" x14ac:dyDescent="0.25">
      <c r="AA84" s="1"/>
    </row>
    <row r="85" spans="27:27" x14ac:dyDescent="0.25">
      <c r="AA85" s="1"/>
    </row>
    <row r="86" spans="27:27" x14ac:dyDescent="0.25">
      <c r="AA86" s="1"/>
    </row>
    <row r="87" spans="27:27" x14ac:dyDescent="0.25">
      <c r="AA87" s="1"/>
    </row>
    <row r="88" spans="27:27" x14ac:dyDescent="0.25">
      <c r="AA88" s="1"/>
    </row>
    <row r="89" spans="27:27" x14ac:dyDescent="0.25">
      <c r="AA89" s="1"/>
    </row>
    <row r="90" spans="27:27" x14ac:dyDescent="0.25">
      <c r="AA90" s="1"/>
    </row>
    <row r="91" spans="27:27" x14ac:dyDescent="0.25">
      <c r="AA91" s="1"/>
    </row>
    <row r="92" spans="27:27" x14ac:dyDescent="0.25">
      <c r="AA92" s="1"/>
    </row>
    <row r="93" spans="27:27" x14ac:dyDescent="0.25">
      <c r="AA93" s="1"/>
    </row>
    <row r="94" spans="27:27" x14ac:dyDescent="0.25">
      <c r="AA94" s="1"/>
    </row>
    <row r="95" spans="27:27" x14ac:dyDescent="0.25">
      <c r="AA95" s="1"/>
    </row>
    <row r="96" spans="27:27" x14ac:dyDescent="0.25">
      <c r="AA96" s="1"/>
    </row>
    <row r="97" spans="27:27" x14ac:dyDescent="0.25">
      <c r="AA97" s="1"/>
    </row>
    <row r="98" spans="27:27" x14ac:dyDescent="0.25">
      <c r="AA98" s="1"/>
    </row>
    <row r="99" spans="27:27" x14ac:dyDescent="0.25">
      <c r="AA99" s="1"/>
    </row>
    <row r="100" spans="27:27" x14ac:dyDescent="0.25">
      <c r="AA100" s="1"/>
    </row>
    <row r="101" spans="27:27" x14ac:dyDescent="0.25">
      <c r="AA101" s="1"/>
    </row>
    <row r="102" spans="27:27" x14ac:dyDescent="0.25">
      <c r="AA102" s="1"/>
    </row>
    <row r="103" spans="27:27" x14ac:dyDescent="0.25">
      <c r="AA103" s="1"/>
    </row>
    <row r="104" spans="27:27" x14ac:dyDescent="0.25">
      <c r="AA104" s="1"/>
    </row>
    <row r="105" spans="27:27" x14ac:dyDescent="0.25">
      <c r="AA105" s="1"/>
    </row>
    <row r="106" spans="27:27" x14ac:dyDescent="0.25">
      <c r="AA106" s="1"/>
    </row>
    <row r="107" spans="27:27" x14ac:dyDescent="0.25">
      <c r="AA107" s="1"/>
    </row>
    <row r="108" spans="27:27" x14ac:dyDescent="0.25">
      <c r="AA108" s="1"/>
    </row>
    <row r="109" spans="27:27" x14ac:dyDescent="0.25">
      <c r="AA109" s="1"/>
    </row>
    <row r="110" spans="27:27" x14ac:dyDescent="0.25">
      <c r="AA110" s="1"/>
    </row>
    <row r="111" spans="27:27" x14ac:dyDescent="0.25">
      <c r="AA111" s="1"/>
    </row>
    <row r="112" spans="27:27" x14ac:dyDescent="0.25">
      <c r="AA112" s="1"/>
    </row>
    <row r="113" spans="27:27" x14ac:dyDescent="0.25">
      <c r="AA113" s="1"/>
    </row>
    <row r="114" spans="27:27" x14ac:dyDescent="0.25">
      <c r="AA114" s="1"/>
    </row>
    <row r="115" spans="27:27" x14ac:dyDescent="0.25">
      <c r="AA115" s="1"/>
    </row>
    <row r="116" spans="27:27" x14ac:dyDescent="0.25">
      <c r="AA116" s="1"/>
    </row>
    <row r="117" spans="27:27" x14ac:dyDescent="0.25">
      <c r="AA117" s="1"/>
    </row>
    <row r="118" spans="27:27" x14ac:dyDescent="0.25">
      <c r="AA118" s="1"/>
    </row>
    <row r="119" spans="27:27" x14ac:dyDescent="0.25">
      <c r="AA119" s="1"/>
    </row>
    <row r="120" spans="27:27" x14ac:dyDescent="0.25">
      <c r="AA120" s="1"/>
    </row>
    <row r="121" spans="27:27" x14ac:dyDescent="0.25">
      <c r="AA121" s="1"/>
    </row>
    <row r="122" spans="27:27" x14ac:dyDescent="0.25">
      <c r="AA122" s="1"/>
    </row>
    <row r="123" spans="27:27" x14ac:dyDescent="0.25">
      <c r="AA123" s="1"/>
    </row>
    <row r="124" spans="27:27" x14ac:dyDescent="0.25">
      <c r="AA124" s="1"/>
    </row>
    <row r="125" spans="27:27" x14ac:dyDescent="0.25">
      <c r="AA125" s="1"/>
    </row>
    <row r="126" spans="27:27" x14ac:dyDescent="0.25">
      <c r="AA126" s="1"/>
    </row>
    <row r="127" spans="27:27" x14ac:dyDescent="0.25">
      <c r="AA127" s="1"/>
    </row>
    <row r="128" spans="27:27" x14ac:dyDescent="0.25">
      <c r="AA128" s="1"/>
    </row>
    <row r="129" spans="27:27" x14ac:dyDescent="0.25">
      <c r="AA129" s="1"/>
    </row>
    <row r="130" spans="27:27" x14ac:dyDescent="0.25">
      <c r="AA130" s="1"/>
    </row>
    <row r="131" spans="27:27" x14ac:dyDescent="0.25">
      <c r="AA131" s="1"/>
    </row>
    <row r="132" spans="27:27" x14ac:dyDescent="0.25">
      <c r="AA132" s="1"/>
    </row>
    <row r="133" spans="27:27" x14ac:dyDescent="0.25">
      <c r="AA133" s="1"/>
    </row>
    <row r="134" spans="27:27" x14ac:dyDescent="0.25">
      <c r="AA134" s="1"/>
    </row>
    <row r="135" spans="27:27" x14ac:dyDescent="0.25">
      <c r="AA135" s="1"/>
    </row>
    <row r="136" spans="27:27" x14ac:dyDescent="0.25">
      <c r="AA136" s="1"/>
    </row>
    <row r="137" spans="27:27" x14ac:dyDescent="0.25">
      <c r="AA137" s="1"/>
    </row>
    <row r="138" spans="27:27" x14ac:dyDescent="0.25">
      <c r="AA138" s="1"/>
    </row>
    <row r="139" spans="27:27" x14ac:dyDescent="0.25">
      <c r="AA139" s="1"/>
    </row>
    <row r="140" spans="27:27" x14ac:dyDescent="0.25">
      <c r="AA140" s="1"/>
    </row>
    <row r="141" spans="27:27" x14ac:dyDescent="0.25">
      <c r="AA141" s="1"/>
    </row>
    <row r="142" spans="27:27" x14ac:dyDescent="0.25">
      <c r="AA142" s="1"/>
    </row>
    <row r="143" spans="27:27" x14ac:dyDescent="0.25">
      <c r="AA143" s="1"/>
    </row>
    <row r="144" spans="27:27" x14ac:dyDescent="0.25">
      <c r="AA144" s="1"/>
    </row>
    <row r="145" spans="27:27" x14ac:dyDescent="0.25">
      <c r="AA145" s="1"/>
    </row>
    <row r="146" spans="27:27" x14ac:dyDescent="0.25">
      <c r="AA146" s="1"/>
    </row>
    <row r="147" spans="27:27" x14ac:dyDescent="0.25">
      <c r="AA147" s="1"/>
    </row>
    <row r="148" spans="27:27" x14ac:dyDescent="0.25">
      <c r="AA148" s="1"/>
    </row>
    <row r="149" spans="27:27" x14ac:dyDescent="0.25">
      <c r="AA149" s="1"/>
    </row>
    <row r="150" spans="27:27" x14ac:dyDescent="0.25">
      <c r="AA150" s="1"/>
    </row>
    <row r="151" spans="27:27" x14ac:dyDescent="0.25">
      <c r="AA151" s="1"/>
    </row>
    <row r="152" spans="27:27" x14ac:dyDescent="0.25">
      <c r="AA152" s="1"/>
    </row>
    <row r="153" spans="27:27" x14ac:dyDescent="0.25">
      <c r="AA153" s="1"/>
    </row>
    <row r="154" spans="27:27" x14ac:dyDescent="0.25">
      <c r="AA154" s="1"/>
    </row>
    <row r="155" spans="27:27" x14ac:dyDescent="0.25">
      <c r="AA155" s="1"/>
    </row>
    <row r="156" spans="27:27" x14ac:dyDescent="0.25">
      <c r="AA156" s="1"/>
    </row>
    <row r="157" spans="27:27" x14ac:dyDescent="0.25">
      <c r="AA157" s="1"/>
    </row>
    <row r="158" spans="27:27" x14ac:dyDescent="0.25">
      <c r="AA158" s="1"/>
    </row>
    <row r="159" spans="27:27" x14ac:dyDescent="0.25">
      <c r="AA159" s="1"/>
    </row>
    <row r="160" spans="27:27" x14ac:dyDescent="0.25">
      <c r="AA160" s="1"/>
    </row>
    <row r="161" spans="27:27" x14ac:dyDescent="0.25">
      <c r="AA161" s="1"/>
    </row>
    <row r="162" spans="27:27" x14ac:dyDescent="0.25">
      <c r="AA162" s="1"/>
    </row>
    <row r="163" spans="27:27" x14ac:dyDescent="0.25">
      <c r="AA163" s="1"/>
    </row>
    <row r="164" spans="27:27" x14ac:dyDescent="0.25">
      <c r="AA164" s="1"/>
    </row>
    <row r="165" spans="27:27" x14ac:dyDescent="0.25">
      <c r="AA165" s="1"/>
    </row>
    <row r="166" spans="27:27" x14ac:dyDescent="0.25">
      <c r="AA166" s="1"/>
    </row>
    <row r="167" spans="27:27" x14ac:dyDescent="0.25">
      <c r="AA167" s="1"/>
    </row>
    <row r="168" spans="27:27" x14ac:dyDescent="0.25">
      <c r="AA168" s="1"/>
    </row>
    <row r="169" spans="27:27" x14ac:dyDescent="0.25">
      <c r="AA169" s="1"/>
    </row>
    <row r="170" spans="27:27" x14ac:dyDescent="0.25">
      <c r="AA170" s="1"/>
    </row>
    <row r="171" spans="27:27" x14ac:dyDescent="0.25">
      <c r="AA171" s="1"/>
    </row>
    <row r="172" spans="27:27" x14ac:dyDescent="0.25">
      <c r="AA172" s="1"/>
    </row>
    <row r="173" spans="27:27" x14ac:dyDescent="0.25">
      <c r="AA173" s="1"/>
    </row>
    <row r="174" spans="27:27" x14ac:dyDescent="0.25">
      <c r="AA174" s="1"/>
    </row>
    <row r="175" spans="27:27" x14ac:dyDescent="0.25">
      <c r="AA175" s="1"/>
    </row>
    <row r="176" spans="27:27" x14ac:dyDescent="0.25">
      <c r="AA176" s="1"/>
    </row>
    <row r="177" spans="27:27" x14ac:dyDescent="0.25">
      <c r="AA177" s="1"/>
    </row>
    <row r="178" spans="27:27" x14ac:dyDescent="0.25">
      <c r="AA178" s="1"/>
    </row>
    <row r="179" spans="27:27" x14ac:dyDescent="0.25">
      <c r="AA179" s="1"/>
    </row>
    <row r="180" spans="27:27" x14ac:dyDescent="0.25">
      <c r="AA180" s="1"/>
    </row>
    <row r="181" spans="27:27" x14ac:dyDescent="0.25">
      <c r="AA181" s="1"/>
    </row>
    <row r="182" spans="27:27" x14ac:dyDescent="0.25">
      <c r="AA182" s="1"/>
    </row>
    <row r="183" spans="27:27" x14ac:dyDescent="0.25">
      <c r="AA183" s="1"/>
    </row>
    <row r="184" spans="27:27" x14ac:dyDescent="0.25">
      <c r="AA184" s="1"/>
    </row>
    <row r="185" spans="27:27" x14ac:dyDescent="0.25">
      <c r="AA185" s="1"/>
    </row>
    <row r="186" spans="27:27" x14ac:dyDescent="0.25">
      <c r="AA186" s="1"/>
    </row>
    <row r="187" spans="27:27" x14ac:dyDescent="0.25">
      <c r="AA187" s="1"/>
    </row>
    <row r="188" spans="27:27" x14ac:dyDescent="0.25">
      <c r="AA188" s="1"/>
    </row>
    <row r="189" spans="27:27" x14ac:dyDescent="0.25">
      <c r="AA189" s="1"/>
    </row>
    <row r="190" spans="27:27" x14ac:dyDescent="0.25">
      <c r="AA190" s="1"/>
    </row>
    <row r="191" spans="27:27" x14ac:dyDescent="0.25">
      <c r="AA191" s="1"/>
    </row>
    <row r="192" spans="27:27" x14ac:dyDescent="0.25">
      <c r="AA192" s="1"/>
    </row>
    <row r="193" spans="27:27" x14ac:dyDescent="0.25">
      <c r="AA193" s="1"/>
    </row>
    <row r="194" spans="27:27" x14ac:dyDescent="0.25">
      <c r="AA194" s="1"/>
    </row>
    <row r="195" spans="27:27" x14ac:dyDescent="0.25">
      <c r="AA195" s="1"/>
    </row>
    <row r="196" spans="27:27" x14ac:dyDescent="0.25">
      <c r="AA196" s="1"/>
    </row>
    <row r="197" spans="27:27" x14ac:dyDescent="0.25">
      <c r="AA197" s="1"/>
    </row>
    <row r="198" spans="27:27" x14ac:dyDescent="0.25">
      <c r="AA198" s="1"/>
    </row>
    <row r="199" spans="27:27" x14ac:dyDescent="0.25">
      <c r="AA199" s="1"/>
    </row>
    <row r="200" spans="27:27" x14ac:dyDescent="0.25">
      <c r="AA200" s="1"/>
    </row>
    <row r="201" spans="27:27" x14ac:dyDescent="0.25">
      <c r="AA201" s="1"/>
    </row>
    <row r="202" spans="27:27" x14ac:dyDescent="0.25">
      <c r="AA202" s="1"/>
    </row>
    <row r="203" spans="27:27" x14ac:dyDescent="0.25">
      <c r="AA203" s="1"/>
    </row>
    <row r="204" spans="27:27" x14ac:dyDescent="0.25">
      <c r="AA204" s="1"/>
    </row>
    <row r="205" spans="27:27" x14ac:dyDescent="0.25">
      <c r="AA205" s="1"/>
    </row>
    <row r="206" spans="27:27" x14ac:dyDescent="0.25">
      <c r="AA206" s="1"/>
    </row>
    <row r="207" spans="27:27" x14ac:dyDescent="0.25">
      <c r="AA207" s="1"/>
    </row>
    <row r="208" spans="27:27" x14ac:dyDescent="0.25">
      <c r="AA208" s="1"/>
    </row>
    <row r="209" spans="27:27" x14ac:dyDescent="0.25">
      <c r="AA209" s="1"/>
    </row>
    <row r="210" spans="27:27" x14ac:dyDescent="0.25">
      <c r="AA210" s="1"/>
    </row>
    <row r="211" spans="27:27" x14ac:dyDescent="0.25">
      <c r="AA211" s="1"/>
    </row>
    <row r="212" spans="27:27" x14ac:dyDescent="0.25">
      <c r="AA212" s="1"/>
    </row>
    <row r="213" spans="27:27" x14ac:dyDescent="0.25">
      <c r="AA213" s="1"/>
    </row>
    <row r="214" spans="27:27" x14ac:dyDescent="0.25">
      <c r="AA214" s="1"/>
    </row>
    <row r="215" spans="27:27" x14ac:dyDescent="0.25">
      <c r="AA215" s="1"/>
    </row>
    <row r="216" spans="27:27" x14ac:dyDescent="0.25">
      <c r="AA216" s="1"/>
    </row>
    <row r="217" spans="27:27" x14ac:dyDescent="0.25">
      <c r="AA217" s="1"/>
    </row>
    <row r="218" spans="27:27" x14ac:dyDescent="0.25">
      <c r="AA218" s="1"/>
    </row>
    <row r="219" spans="27:27" x14ac:dyDescent="0.25">
      <c r="AA219" s="1"/>
    </row>
    <row r="220" spans="27:27" x14ac:dyDescent="0.25">
      <c r="AA220" s="1"/>
    </row>
    <row r="221" spans="27:27" x14ac:dyDescent="0.25">
      <c r="AA221" s="1"/>
    </row>
    <row r="222" spans="27:27" x14ac:dyDescent="0.25">
      <c r="AA222" s="1"/>
    </row>
    <row r="223" spans="27:27" x14ac:dyDescent="0.25">
      <c r="AA223" s="1"/>
    </row>
    <row r="224" spans="27:27" x14ac:dyDescent="0.25">
      <c r="AA224" s="1"/>
    </row>
    <row r="225" spans="27:27" x14ac:dyDescent="0.25">
      <c r="AA225" s="1"/>
    </row>
    <row r="226" spans="27:27" x14ac:dyDescent="0.25">
      <c r="AA226" s="1"/>
    </row>
    <row r="227" spans="27:27" x14ac:dyDescent="0.25">
      <c r="AA227" s="1"/>
    </row>
    <row r="228" spans="27:27" x14ac:dyDescent="0.25">
      <c r="AA228" s="1"/>
    </row>
    <row r="229" spans="27:27" x14ac:dyDescent="0.25">
      <c r="AA229" s="1"/>
    </row>
    <row r="230" spans="27:27" x14ac:dyDescent="0.25">
      <c r="AA230" s="1"/>
    </row>
    <row r="231" spans="27:27" x14ac:dyDescent="0.25">
      <c r="AA231" s="1"/>
    </row>
    <row r="232" spans="27:27" x14ac:dyDescent="0.25">
      <c r="AA232" s="1"/>
    </row>
    <row r="233" spans="27:27" x14ac:dyDescent="0.25">
      <c r="AA233" s="1"/>
    </row>
    <row r="234" spans="27:27" x14ac:dyDescent="0.25">
      <c r="AA234" s="1"/>
    </row>
    <row r="235" spans="27:27" x14ac:dyDescent="0.25">
      <c r="AA235" s="1"/>
    </row>
    <row r="236" spans="27:27" x14ac:dyDescent="0.25">
      <c r="AA236" s="1"/>
    </row>
    <row r="237" spans="27:27" x14ac:dyDescent="0.25">
      <c r="AA237" s="1"/>
    </row>
    <row r="238" spans="27:27" x14ac:dyDescent="0.25">
      <c r="AA238" s="1"/>
    </row>
    <row r="239" spans="27:27" x14ac:dyDescent="0.25">
      <c r="AA239" s="1"/>
    </row>
    <row r="240" spans="27:27" x14ac:dyDescent="0.25">
      <c r="AA240" s="1"/>
    </row>
    <row r="241" spans="27:27" x14ac:dyDescent="0.25">
      <c r="AA241" s="1"/>
    </row>
    <row r="242" spans="27:27" x14ac:dyDescent="0.25">
      <c r="AA242" s="1"/>
    </row>
    <row r="243" spans="27:27" x14ac:dyDescent="0.25">
      <c r="AA243" s="1"/>
    </row>
    <row r="244" spans="27:27" x14ac:dyDescent="0.25">
      <c r="AA244" s="1"/>
    </row>
    <row r="245" spans="27:27" x14ac:dyDescent="0.25">
      <c r="AA245" s="1"/>
    </row>
    <row r="246" spans="27:27" x14ac:dyDescent="0.25">
      <c r="AA246" s="1"/>
    </row>
    <row r="247" spans="27:27" x14ac:dyDescent="0.25">
      <c r="AA247" s="1"/>
    </row>
    <row r="248" spans="27:27" x14ac:dyDescent="0.25">
      <c r="AA248" s="1"/>
    </row>
    <row r="249" spans="27:27" x14ac:dyDescent="0.25">
      <c r="AA249" s="1"/>
    </row>
    <row r="250" spans="27:27" x14ac:dyDescent="0.25">
      <c r="AA250" s="1"/>
    </row>
    <row r="251" spans="27:27" x14ac:dyDescent="0.25">
      <c r="AA251" s="1"/>
    </row>
    <row r="252" spans="27:27" x14ac:dyDescent="0.25">
      <c r="AA252" s="1"/>
    </row>
    <row r="253" spans="27:27" x14ac:dyDescent="0.25">
      <c r="AA253" s="1"/>
    </row>
  </sheetData>
  <sheetProtection password="DDD3" sheet="1" objects="1" scenarios="1"/>
  <mergeCells count="1">
    <mergeCell ref="I2:J2"/>
  </mergeCells>
  <pageMargins left="0.70866141732283472" right="0.70866141732283472" top="0.74803149606299213" bottom="0.74803149606299213" header="0.31496062992125984" footer="0.31496062992125984"/>
  <pageSetup scale="75" orientation="landscape" r:id="rId1"/>
  <headerFooter>
    <oddHeader>&amp;CAhlsell LCC - Blandare
&amp;R&amp;G</oddHeader>
  </headerFooter>
  <drawing r:id="rId2"/>
  <legacyDrawing r:id="rId3"/>
  <legacyDrawingHF r:id="rId4"/>
  <picture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Ahlsell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Konyi</dc:creator>
  <cp:lastModifiedBy>Stefan Konyi</cp:lastModifiedBy>
  <cp:lastPrinted>2014-04-04T07:25:50Z</cp:lastPrinted>
  <dcterms:created xsi:type="dcterms:W3CDTF">2014-01-02T10:02:22Z</dcterms:created>
  <dcterms:modified xsi:type="dcterms:W3CDTF">2014-08-21T08:26:07Z</dcterms:modified>
</cp:coreProperties>
</file>